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VEHICULARES BARRANQUILLA\INTERSECCIONES NO SEMAFORIZADAS\CL 96 - CR 43\03-11-2020\"/>
    </mc:Choice>
  </mc:AlternateContent>
  <bookViews>
    <workbookView xWindow="240" yWindow="90" windowWidth="9135" windowHeight="4965" tabRatio="736" activeTab="6"/>
  </bookViews>
  <sheets>
    <sheet name="G-1" sheetId="4678" r:id="rId1"/>
    <sheet name="G-2" sheetId="4684" r:id="rId2"/>
    <sheet name="G-3" sheetId="4686" state="hidden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J43" i="4689" s="1"/>
  <c r="I42" i="4689"/>
  <c r="I41" i="4689"/>
  <c r="I40" i="4689"/>
  <c r="I39" i="4689"/>
  <c r="I38" i="4689"/>
  <c r="I37" i="4689"/>
  <c r="J37" i="4689" s="1"/>
  <c r="I36" i="4689"/>
  <c r="J36" i="4689" s="1"/>
  <c r="I35" i="4689"/>
  <c r="I34" i="4689"/>
  <c r="I33" i="4689"/>
  <c r="J33" i="4689" s="1"/>
  <c r="I32" i="4689"/>
  <c r="I31" i="4689"/>
  <c r="I30" i="4689"/>
  <c r="J30" i="4689" s="1"/>
  <c r="I29" i="4689"/>
  <c r="I28" i="4689"/>
  <c r="I27" i="4689"/>
  <c r="I26" i="4689"/>
  <c r="I25" i="4689"/>
  <c r="J25" i="4689" s="1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22" i="4689" l="1"/>
  <c r="J24" i="4689"/>
  <c r="J32" i="4689"/>
  <c r="J34" i="4689"/>
  <c r="J31" i="4689"/>
  <c r="P23" i="4688" s="1"/>
  <c r="J28" i="4689"/>
  <c r="D23" i="4688" s="1"/>
  <c r="J40" i="4689"/>
  <c r="P27" i="4688" s="1"/>
  <c r="J23" i="4689"/>
  <c r="U19" i="4688" s="1"/>
  <c r="J20" i="4689"/>
  <c r="G19" i="4688" s="1"/>
  <c r="J26" i="4689"/>
  <c r="AK19" i="4688" s="1"/>
  <c r="J14" i="4689"/>
  <c r="U15" i="4688" s="1"/>
  <c r="AO22" i="4688"/>
  <c r="CC19" i="4688" s="1"/>
  <c r="AM22" i="4688"/>
  <c r="CA19" i="4688" s="1"/>
  <c r="AL22" i="4688"/>
  <c r="BZ19" i="4688" s="1"/>
  <c r="AJ22" i="4688"/>
  <c r="BX19" i="4688" s="1"/>
  <c r="AH22" i="4688"/>
  <c r="BV19" i="4688" s="1"/>
  <c r="V18" i="4688"/>
  <c r="BK17" i="4688" s="1"/>
  <c r="T18" i="4688"/>
  <c r="BI17" i="4688" s="1"/>
  <c r="AN22" i="4688"/>
  <c r="CB19" i="4688" s="1"/>
  <c r="AL26" i="4688"/>
  <c r="BZ18" i="4688" s="1"/>
  <c r="AN26" i="4688"/>
  <c r="CB18" i="4688" s="1"/>
  <c r="X18" i="4688"/>
  <c r="BM17" i="4688" s="1"/>
  <c r="T17" i="4681"/>
  <c r="J44" i="4689"/>
  <c r="AF27" i="4688"/>
  <c r="J45" i="4689"/>
  <c r="J41" i="4689"/>
  <c r="J42" i="4689"/>
  <c r="J38" i="4689"/>
  <c r="D27" i="4688"/>
  <c r="J39" i="4689"/>
  <c r="AF23" i="4688"/>
  <c r="AO23" i="4688"/>
  <c r="J35" i="4689"/>
  <c r="U23" i="4688"/>
  <c r="Z23" i="4688"/>
  <c r="J23" i="4688"/>
  <c r="J29" i="4689"/>
  <c r="AF19" i="4688"/>
  <c r="J27" i="4689"/>
  <c r="P19" i="4688"/>
  <c r="Z19" i="4688"/>
  <c r="J19" i="4689"/>
  <c r="J21" i="4689"/>
  <c r="AF15" i="4688"/>
  <c r="J18" i="4689"/>
  <c r="J17" i="4689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I30" i="4688"/>
  <c r="AY20" i="4688" s="1"/>
  <c r="AA30" i="4688"/>
  <c r="BP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<sst xmlns="http://schemas.openxmlformats.org/spreadsheetml/2006/main" count="752" uniqueCount="154">
  <si>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</si>
  <si>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</si>
  <si>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</si>
  <si>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</si>
  <si>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</si>
  <si>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</si>
  <si>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</si>
  <si>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</si>
  <si>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</si>
  <si>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</si>
  <si>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</si>
  <si>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</si>
  <si>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</si>
  <si>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</si>
  <si>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</si>
  <si>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</si>
  <si>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</si>
  <si>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</si>
  <si>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</si>
  <si>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</si>
  <si>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</si>
  <si>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</si>
  <si>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</si>
  <si>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</si>
  <si>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</si>
  <si>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</si>
  <si>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</si>
  <si>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</si>
  <si>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</si>
  <si>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</si>
  <si>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</si>
  <si>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</si>
  <si>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</si>
  <si>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</si>
  <si>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</si>
  <si>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</si>
  <si>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</si>
  <si>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</si>
  <si>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</si>
  <si>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</si>
  <si>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</si>
  <si>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</si>
  <si>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</si>
  <si>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</si>
  <si>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</si>
  <si>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</si>
  <si>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</si>
  <si>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</si>
  <si>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</si>
  <si>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</si>
  <si>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</si>
  <si>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</si>
  <si>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</si>
  <si>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</si>
  <si>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</si>
  <si>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</si>
  <si>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</si>
  <si>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</si>
  <si>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</si>
  <si>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</si>
  <si>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</si>
  <si>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</si>
  <si>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</si>
  <si>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</si>
  <si>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</si>
  <si>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</si>
  <si>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</si>
  <si>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</si>
  <si>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</si>
  <si>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</si>
  <si>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</si>
  <si>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</si>
  <si>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</si>
  <si>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</si>
  <si>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</si>
  <si>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</si>
  <si>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</si>
  <si>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</si>
  <si>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</si>
  <si>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</si>
  <si>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</si>
  <si>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</si>
  <si>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</si>
  <si>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</si>
  <si>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</si>
  <si>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</si>
  <si>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</si>
  <si>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</si>
  <si>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</si>
  <si>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</si>
  <si>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</si>
  <si>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</si>
  <si>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</si>
  <si>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</si>
  <si>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</si>
  <si>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</si>
  <si>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</si>
  <si>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</si>
  <si>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</si>
  <si>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</si>
  <si>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</si>
  <si>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</si>
  <si>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</si>
  <si>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</si>
  <si>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</si>
  <si>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</si>
  <si>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</si>
  <si>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</si>
  <si>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</si>
  <si>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</si>
  <si>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</si>
  <si>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</si>
  <si>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</si>
  <si>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</si>
  <si>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</si>
  <si>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</si>
  <si>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</si>
  <si>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</si>
  <si>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</si>
  <si>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</si>
  <si>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</si>
  <si>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</si>
  <si>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</si>
  <si>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</si>
  <si>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</si>
  <si>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</si>
  <si>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</si>
  <si>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</si>
  <si>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</si>
  <si>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</si>
  <si>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</si>
  <si>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</si>
  <si>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</si>
  <si>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</si>
  <si>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</si>
  <si>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</si>
  <si>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</si>
  <si>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</si>
  <si>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</si>
  <si>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</si>
  <si>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</si>
  <si>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</si>
  <si>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</si>
  <si>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</si>
  <si>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</si>
  <si>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</si>
  <si>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</si>
  <si>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</si>
  <si>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</si>
  <si>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96 - KR 43</t>
  </si>
  <si>
    <t>ADOLFREDO FLOREZ</t>
  </si>
  <si>
    <t>GEOVANNIS GONZALEZ</t>
  </si>
  <si>
    <t>IVAN FONSECA</t>
  </si>
  <si>
    <t>ADOLFREDO FOREZ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</si>
</sst>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6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53.5</c:v>
                </c:pt>
                <c:pt idx="1">
                  <c:v>49</c:v>
                </c:pt>
                <c:pt idx="2">
                  <c:v>45</c:v>
                </c:pt>
                <c:pt idx="3">
                  <c:v>31</c:v>
                </c:pt>
                <c:pt idx="4">
                  <c:v>37</c:v>
                </c:pt>
                <c:pt idx="5">
                  <c:v>58.5</c:v>
                </c:pt>
                <c:pt idx="6">
                  <c:v>47</c:v>
                </c:pt>
                <c:pt idx="7">
                  <c:v>47.5</c:v>
                </c:pt>
                <c:pt idx="8">
                  <c:v>39</c:v>
                </c:pt>
                <c:pt idx="9">
                  <c:v>41.5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8863512"/>
        <c:axId val="358860376"/>
      </c:barChart>
      <c:catAx>
        <c:axId val="358863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8860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8860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8863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86.5</c:v>
                </c:pt>
                <c:pt idx="1">
                  <c:v>105</c:v>
                </c:pt>
                <c:pt idx="2">
                  <c:v>123.5</c:v>
                </c:pt>
                <c:pt idx="3">
                  <c:v>126.5</c:v>
                </c:pt>
                <c:pt idx="4">
                  <c:v>141</c:v>
                </c:pt>
                <c:pt idx="5">
                  <c:v>117</c:v>
                </c:pt>
                <c:pt idx="6">
                  <c:v>130.5</c:v>
                </c:pt>
                <c:pt idx="7">
                  <c:v>148</c:v>
                </c:pt>
                <c:pt idx="8">
                  <c:v>125.5</c:v>
                </c:pt>
                <c:pt idx="9">
                  <c:v>114.5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9382928"/>
        <c:axId val="359383320"/>
      </c:barChart>
      <c:catAx>
        <c:axId val="359382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9383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9383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9382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162</c:v>
                </c:pt>
                <c:pt idx="1">
                  <c:v>195.5</c:v>
                </c:pt>
                <c:pt idx="2">
                  <c:v>185</c:v>
                </c:pt>
                <c:pt idx="3">
                  <c:v>182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9385280"/>
        <c:axId val="359385672"/>
      </c:barChart>
      <c:catAx>
        <c:axId val="359385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9385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9385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9385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122</c:v>
                </c:pt>
                <c:pt idx="1">
                  <c:v>137.5</c:v>
                </c:pt>
                <c:pt idx="2">
                  <c:v>131</c:v>
                </c:pt>
                <c:pt idx="3">
                  <c:v>143</c:v>
                </c:pt>
                <c:pt idx="4">
                  <c:v>166</c:v>
                </c:pt>
                <c:pt idx="5">
                  <c:v>156.5</c:v>
                </c:pt>
                <c:pt idx="6">
                  <c:v>209</c:v>
                </c:pt>
                <c:pt idx="7">
                  <c:v>156</c:v>
                </c:pt>
                <c:pt idx="8">
                  <c:v>153</c:v>
                </c:pt>
                <c:pt idx="9">
                  <c:v>152.5</c:v>
                </c:pt>
                <c:pt idx="10">
                  <c:v>150</c:v>
                </c:pt>
                <c:pt idx="11">
                  <c:v>144.5</c:v>
                </c:pt>
                <c:pt idx="12">
                  <c:v>149.5</c:v>
                </c:pt>
                <c:pt idx="13">
                  <c:v>154.5</c:v>
                </c:pt>
                <c:pt idx="14">
                  <c:v>158</c:v>
                </c:pt>
                <c:pt idx="15">
                  <c:v>119.5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9386456"/>
        <c:axId val="359379008"/>
      </c:barChart>
      <c:catAx>
        <c:axId val="359386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9379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9379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9386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160.5</c:v>
                </c:pt>
                <c:pt idx="1">
                  <c:v>166</c:v>
                </c:pt>
                <c:pt idx="2">
                  <c:v>193</c:v>
                </c:pt>
                <c:pt idx="3">
                  <c:v>175</c:v>
                </c:pt>
                <c:pt idx="4">
                  <c:v>191.5</c:v>
                </c:pt>
                <c:pt idx="5">
                  <c:v>202.5</c:v>
                </c:pt>
                <c:pt idx="6">
                  <c:v>192</c:v>
                </c:pt>
                <c:pt idx="7">
                  <c:v>209.5</c:v>
                </c:pt>
                <c:pt idx="8">
                  <c:v>177.5</c:v>
                </c:pt>
                <c:pt idx="9">
                  <c:v>182.5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8865080"/>
        <c:axId val="358865864"/>
      </c:barChart>
      <c:catAx>
        <c:axId val="358865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8865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8865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8865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241.5</c:v>
                </c:pt>
                <c:pt idx="1">
                  <c:v>281.5</c:v>
                </c:pt>
                <c:pt idx="2">
                  <c:v>270.5</c:v>
                </c:pt>
                <c:pt idx="3">
                  <c:v>256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8860768"/>
        <c:axId val="360923568"/>
      </c:barChart>
      <c:catAx>
        <c:axId val="358860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0923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0923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8860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173.5</c:v>
                </c:pt>
                <c:pt idx="1">
                  <c:v>191</c:v>
                </c:pt>
                <c:pt idx="2">
                  <c:v>212</c:v>
                </c:pt>
                <c:pt idx="3">
                  <c:v>221.5</c:v>
                </c:pt>
                <c:pt idx="4">
                  <c:v>238</c:v>
                </c:pt>
                <c:pt idx="5">
                  <c:v>245</c:v>
                </c:pt>
                <c:pt idx="6">
                  <c:v>301</c:v>
                </c:pt>
                <c:pt idx="7">
                  <c:v>223.5</c:v>
                </c:pt>
                <c:pt idx="8">
                  <c:v>227</c:v>
                </c:pt>
                <c:pt idx="9">
                  <c:v>216</c:v>
                </c:pt>
                <c:pt idx="10">
                  <c:v>191</c:v>
                </c:pt>
                <c:pt idx="11">
                  <c:v>239</c:v>
                </c:pt>
                <c:pt idx="12">
                  <c:v>218.5</c:v>
                </c:pt>
                <c:pt idx="13">
                  <c:v>233</c:v>
                </c:pt>
                <c:pt idx="14">
                  <c:v>228.5</c:v>
                </c:pt>
                <c:pt idx="15">
                  <c:v>191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0925920"/>
        <c:axId val="360925136"/>
      </c:barChart>
      <c:catAx>
        <c:axId val="360925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0925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0925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0925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178.5</c:v>
                </c:pt>
                <c:pt idx="4">
                  <c:v>162</c:v>
                </c:pt>
                <c:pt idx="5">
                  <c:v>171.5</c:v>
                </c:pt>
                <c:pt idx="6">
                  <c:v>173.5</c:v>
                </c:pt>
                <c:pt idx="7">
                  <c:v>190</c:v>
                </c:pt>
                <c:pt idx="8">
                  <c:v>192</c:v>
                </c:pt>
                <c:pt idx="9">
                  <c:v>175</c:v>
                </c:pt>
                <c:pt idx="13">
                  <c:v>183.5</c:v>
                </c:pt>
                <c:pt idx="14">
                  <c:v>205</c:v>
                </c:pt>
                <c:pt idx="15">
                  <c:v>227.5</c:v>
                </c:pt>
                <c:pt idx="16">
                  <c:v>229</c:v>
                </c:pt>
                <c:pt idx="17">
                  <c:v>220</c:v>
                </c:pt>
                <c:pt idx="18">
                  <c:v>216.5</c:v>
                </c:pt>
                <c:pt idx="19">
                  <c:v>199</c:v>
                </c:pt>
                <c:pt idx="20">
                  <c:v>165.5</c:v>
                </c:pt>
                <c:pt idx="21">
                  <c:v>174</c:v>
                </c:pt>
                <c:pt idx="22">
                  <c:v>173.5</c:v>
                </c:pt>
                <c:pt idx="23">
                  <c:v>178.5</c:v>
                </c:pt>
                <c:pt idx="24">
                  <c:v>197</c:v>
                </c:pt>
                <c:pt idx="25">
                  <c:v>191</c:v>
                </c:pt>
                <c:pt idx="29">
                  <c:v>226.5</c:v>
                </c:pt>
                <c:pt idx="30">
                  <c:v>177.5</c:v>
                </c:pt>
                <c:pt idx="31">
                  <c:v>114.5</c:v>
                </c:pt>
                <c:pt idx="32">
                  <c:v>55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74.5</c:v>
                </c:pt>
                <c:pt idx="4">
                  <c:v>67.5</c:v>
                </c:pt>
                <c:pt idx="5">
                  <c:v>82.5</c:v>
                </c:pt>
                <c:pt idx="6">
                  <c:v>72.5</c:v>
                </c:pt>
                <c:pt idx="7">
                  <c:v>69</c:v>
                </c:pt>
                <c:pt idx="8">
                  <c:v>68.5</c:v>
                </c:pt>
                <c:pt idx="9">
                  <c:v>68</c:v>
                </c:pt>
                <c:pt idx="13">
                  <c:v>81</c:v>
                </c:pt>
                <c:pt idx="14">
                  <c:v>80</c:v>
                </c:pt>
                <c:pt idx="15">
                  <c:v>92.5</c:v>
                </c:pt>
                <c:pt idx="16">
                  <c:v>102</c:v>
                </c:pt>
                <c:pt idx="17">
                  <c:v>100</c:v>
                </c:pt>
                <c:pt idx="18">
                  <c:v>105.5</c:v>
                </c:pt>
                <c:pt idx="19">
                  <c:v>98</c:v>
                </c:pt>
                <c:pt idx="20">
                  <c:v>80.5</c:v>
                </c:pt>
                <c:pt idx="21">
                  <c:v>99</c:v>
                </c:pt>
                <c:pt idx="22">
                  <c:v>94.5</c:v>
                </c:pt>
                <c:pt idx="23">
                  <c:v>104.5</c:v>
                </c:pt>
                <c:pt idx="24">
                  <c:v>115.5</c:v>
                </c:pt>
                <c:pt idx="25">
                  <c:v>98.5</c:v>
                </c:pt>
                <c:pt idx="29">
                  <c:v>98.5</c:v>
                </c:pt>
                <c:pt idx="30">
                  <c:v>68</c:v>
                </c:pt>
                <c:pt idx="31">
                  <c:v>45</c:v>
                </c:pt>
                <c:pt idx="32">
                  <c:v>19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441.5</c:v>
                </c:pt>
                <c:pt idx="4">
                  <c:v>496</c:v>
                </c:pt>
                <c:pt idx="5">
                  <c:v>508</c:v>
                </c:pt>
                <c:pt idx="6">
                  <c:v>515</c:v>
                </c:pt>
                <c:pt idx="7">
                  <c:v>536.5</c:v>
                </c:pt>
                <c:pt idx="8">
                  <c:v>521</c:v>
                </c:pt>
                <c:pt idx="9">
                  <c:v>518.5</c:v>
                </c:pt>
                <c:pt idx="13">
                  <c:v>533.5</c:v>
                </c:pt>
                <c:pt idx="14">
                  <c:v>577.5</c:v>
                </c:pt>
                <c:pt idx="15">
                  <c:v>596.5</c:v>
                </c:pt>
                <c:pt idx="16">
                  <c:v>674.5</c:v>
                </c:pt>
                <c:pt idx="17">
                  <c:v>687.5</c:v>
                </c:pt>
                <c:pt idx="18">
                  <c:v>674.5</c:v>
                </c:pt>
                <c:pt idx="19">
                  <c:v>670.5</c:v>
                </c:pt>
                <c:pt idx="20">
                  <c:v>611.5</c:v>
                </c:pt>
                <c:pt idx="21">
                  <c:v>600</c:v>
                </c:pt>
                <c:pt idx="22">
                  <c:v>596.5</c:v>
                </c:pt>
                <c:pt idx="23">
                  <c:v>598.5</c:v>
                </c:pt>
                <c:pt idx="24">
                  <c:v>606.5</c:v>
                </c:pt>
                <c:pt idx="25">
                  <c:v>581.5</c:v>
                </c:pt>
                <c:pt idx="29">
                  <c:v>724.5</c:v>
                </c:pt>
                <c:pt idx="30">
                  <c:v>562.5</c:v>
                </c:pt>
                <c:pt idx="31">
                  <c:v>367</c:v>
                </c:pt>
                <c:pt idx="32">
                  <c:v>182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694.5</c:v>
                </c:pt>
                <c:pt idx="4">
                  <c:v>725.5</c:v>
                </c:pt>
                <c:pt idx="5">
                  <c:v>762</c:v>
                </c:pt>
                <c:pt idx="6">
                  <c:v>761</c:v>
                </c:pt>
                <c:pt idx="7">
                  <c:v>795.5</c:v>
                </c:pt>
                <c:pt idx="8">
                  <c:v>781.5</c:v>
                </c:pt>
                <c:pt idx="9">
                  <c:v>761.5</c:v>
                </c:pt>
                <c:pt idx="13">
                  <c:v>798</c:v>
                </c:pt>
                <c:pt idx="14">
                  <c:v>862.5</c:v>
                </c:pt>
                <c:pt idx="15">
                  <c:v>916.5</c:v>
                </c:pt>
                <c:pt idx="16">
                  <c:v>1005.5</c:v>
                </c:pt>
                <c:pt idx="17">
                  <c:v>1007.5</c:v>
                </c:pt>
                <c:pt idx="18">
                  <c:v>996.5</c:v>
                </c:pt>
                <c:pt idx="19">
                  <c:v>967.5</c:v>
                </c:pt>
                <c:pt idx="20">
                  <c:v>857.5</c:v>
                </c:pt>
                <c:pt idx="21">
                  <c:v>873</c:v>
                </c:pt>
                <c:pt idx="22">
                  <c:v>864.5</c:v>
                </c:pt>
                <c:pt idx="23">
                  <c:v>881.5</c:v>
                </c:pt>
                <c:pt idx="24">
                  <c:v>919</c:v>
                </c:pt>
                <c:pt idx="25">
                  <c:v>871</c:v>
                </c:pt>
                <c:pt idx="29">
                  <c:v>1049.5</c:v>
                </c:pt>
                <c:pt idx="30">
                  <c:v>808</c:v>
                </c:pt>
                <c:pt idx="31">
                  <c:v>526.5</c:v>
                </c:pt>
                <c:pt idx="32">
                  <c:v>256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0923960"/>
        <c:axId val="360927880"/>
      </c:lineChart>
      <c:catAx>
        <c:axId val="36092396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60927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092788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6092396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31.5</c:v>
                </c:pt>
                <c:pt idx="1">
                  <c:v>39.5</c:v>
                </c:pt>
                <c:pt idx="2">
                  <c:v>58</c:v>
                </c:pt>
                <c:pt idx="3">
                  <c:v>54.5</c:v>
                </c:pt>
                <c:pt idx="4">
                  <c:v>53</c:v>
                </c:pt>
                <c:pt idx="5">
                  <c:v>62</c:v>
                </c:pt>
                <c:pt idx="6">
                  <c:v>59.5</c:v>
                </c:pt>
                <c:pt idx="7">
                  <c:v>45.5</c:v>
                </c:pt>
                <c:pt idx="8">
                  <c:v>49.5</c:v>
                </c:pt>
                <c:pt idx="9">
                  <c:v>44.5</c:v>
                </c:pt>
                <c:pt idx="10">
                  <c:v>26</c:v>
                </c:pt>
                <c:pt idx="11">
                  <c:v>54</c:v>
                </c:pt>
                <c:pt idx="12">
                  <c:v>49</c:v>
                </c:pt>
                <c:pt idx="13">
                  <c:v>49.5</c:v>
                </c:pt>
                <c:pt idx="14">
                  <c:v>44.5</c:v>
                </c:pt>
                <c:pt idx="15">
                  <c:v>48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8865472"/>
        <c:axId val="358864688"/>
      </c:barChart>
      <c:catAx>
        <c:axId val="358865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8864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8864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8865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49</c:v>
                </c:pt>
                <c:pt idx="1">
                  <c:v>63</c:v>
                </c:pt>
                <c:pt idx="2">
                  <c:v>59.5</c:v>
                </c:pt>
                <c:pt idx="3">
                  <c:v>55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8861160"/>
        <c:axId val="358861552"/>
      </c:barChart>
      <c:catAx>
        <c:axId val="358861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8861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8861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8861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20.5</c:v>
                </c:pt>
                <c:pt idx="1">
                  <c:v>12</c:v>
                </c:pt>
                <c:pt idx="2">
                  <c:v>24.5</c:v>
                </c:pt>
                <c:pt idx="3">
                  <c:v>17.5</c:v>
                </c:pt>
                <c:pt idx="4">
                  <c:v>13.5</c:v>
                </c:pt>
                <c:pt idx="5">
                  <c:v>27</c:v>
                </c:pt>
                <c:pt idx="6">
                  <c:v>14.5</c:v>
                </c:pt>
                <c:pt idx="7">
                  <c:v>14</c:v>
                </c:pt>
                <c:pt idx="8">
                  <c:v>13</c:v>
                </c:pt>
                <c:pt idx="9">
                  <c:v>26.5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8867040"/>
        <c:axId val="358867432"/>
      </c:barChart>
      <c:catAx>
        <c:axId val="358867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8867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8867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8867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30.5</c:v>
                </c:pt>
                <c:pt idx="1">
                  <c:v>23</c:v>
                </c:pt>
                <c:pt idx="2">
                  <c:v>26</c:v>
                </c:pt>
                <c:pt idx="3">
                  <c:v>19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8867824"/>
        <c:axId val="358863904"/>
      </c:barChart>
      <c:catAx>
        <c:axId val="358867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8863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8863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8867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20</c:v>
                </c:pt>
                <c:pt idx="1">
                  <c:v>14</c:v>
                </c:pt>
                <c:pt idx="2">
                  <c:v>23</c:v>
                </c:pt>
                <c:pt idx="3">
                  <c:v>24</c:v>
                </c:pt>
                <c:pt idx="4">
                  <c:v>19</c:v>
                </c:pt>
                <c:pt idx="5">
                  <c:v>26.5</c:v>
                </c:pt>
                <c:pt idx="6">
                  <c:v>32.5</c:v>
                </c:pt>
                <c:pt idx="7">
                  <c:v>22</c:v>
                </c:pt>
                <c:pt idx="8">
                  <c:v>24.5</c:v>
                </c:pt>
                <c:pt idx="9">
                  <c:v>19</c:v>
                </c:pt>
                <c:pt idx="10">
                  <c:v>15</c:v>
                </c:pt>
                <c:pt idx="11">
                  <c:v>40.5</c:v>
                </c:pt>
                <c:pt idx="12">
                  <c:v>20</c:v>
                </c:pt>
                <c:pt idx="13">
                  <c:v>29</c:v>
                </c:pt>
                <c:pt idx="14">
                  <c:v>26</c:v>
                </c:pt>
                <c:pt idx="15">
                  <c:v>23.5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9382536"/>
        <c:axId val="359384888"/>
      </c:barChart>
      <c:catAx>
        <c:axId val="359382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9384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9384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9382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9383712"/>
        <c:axId val="359380968"/>
      </c:barChart>
      <c:catAx>
        <c:axId val="359383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9380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9380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9383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9381360"/>
        <c:axId val="359381752"/>
      </c:barChart>
      <c:catAx>
        <c:axId val="359381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9381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9381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9381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9382144"/>
        <c:axId val="359379400"/>
      </c:barChart>
      <c:catAx>
        <c:axId val="359382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9379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9379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9382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1"/>
          <a:ext cx="1988527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8" zoomScaleNormal="100" workbookViewId="0">
      <selection activeCell="X17" sqref="X17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1" t="s">
        <v>54</v>
      </c>
      <c r="B4" s="171"/>
      <c r="C4" s="171"/>
      <c r="D4" s="26"/>
      <c r="E4" s="176" t="s">
        <v>60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2" t="s">
        <v>56</v>
      </c>
      <c r="B5" s="172"/>
      <c r="C5" s="172"/>
      <c r="D5" s="176" t="s">
        <v>149</v>
      </c>
      <c r="E5" s="176"/>
      <c r="F5" s="176"/>
      <c r="G5" s="176"/>
      <c r="H5" s="176"/>
      <c r="I5" s="172" t="s">
        <v>53</v>
      </c>
      <c r="J5" s="172"/>
      <c r="K5" s="172"/>
      <c r="L5" s="177"/>
      <c r="M5" s="177"/>
      <c r="N5" s="177"/>
      <c r="O5" s="12"/>
      <c r="P5" s="172" t="s">
        <v>57</v>
      </c>
      <c r="Q5" s="172"/>
      <c r="R5" s="172"/>
      <c r="S5" s="175" t="s">
        <v>63</v>
      </c>
      <c r="T5" s="175"/>
      <c r="U5" s="175"/>
    </row>
    <row r="6" spans="1:21" ht="12.75" customHeight="1" x14ac:dyDescent="0.2">
      <c r="A6" s="172" t="s">
        <v>55</v>
      </c>
      <c r="B6" s="172"/>
      <c r="C6" s="172"/>
      <c r="D6" s="173" t="s">
        <v>153</v>
      </c>
      <c r="E6" s="173"/>
      <c r="F6" s="173"/>
      <c r="G6" s="173"/>
      <c r="H6" s="173"/>
      <c r="I6" s="172" t="s">
        <v>59</v>
      </c>
      <c r="J6" s="172"/>
      <c r="K6" s="172"/>
      <c r="L6" s="178">
        <v>2</v>
      </c>
      <c r="M6" s="178"/>
      <c r="N6" s="178"/>
      <c r="O6" s="42"/>
      <c r="P6" s="172" t="s">
        <v>58</v>
      </c>
      <c r="Q6" s="172"/>
      <c r="R6" s="172"/>
      <c r="S6" s="186">
        <v>44138</v>
      </c>
      <c r="T6" s="186"/>
      <c r="U6" s="186"/>
    </row>
    <row r="7" spans="1:21" ht="11.2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1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0"/>
    </row>
    <row r="10" spans="1:21" ht="24" customHeight="1" x14ac:dyDescent="0.2">
      <c r="A10" s="18" t="s">
        <v>11</v>
      </c>
      <c r="B10" s="46">
        <v>5</v>
      </c>
      <c r="C10" s="46">
        <v>51</v>
      </c>
      <c r="D10" s="46">
        <v>0</v>
      </c>
      <c r="E10" s="46">
        <v>0</v>
      </c>
      <c r="F10" s="6">
        <f t="shared" ref="F10:F22" si="0">B10*0.5+C10*1+D10*2+E10*2.5</f>
        <v>53.5</v>
      </c>
      <c r="G10" s="2"/>
      <c r="H10" s="19" t="s">
        <v>4</v>
      </c>
      <c r="I10" s="46">
        <v>11</v>
      </c>
      <c r="J10" s="46">
        <v>49</v>
      </c>
      <c r="K10" s="46">
        <v>0</v>
      </c>
      <c r="L10" s="46">
        <v>0</v>
      </c>
      <c r="M10" s="6">
        <f t="shared" ref="M10:M22" si="1">I10*0.5+J10*1+K10*2+L10*2.5</f>
        <v>54.5</v>
      </c>
      <c r="N10" s="9">
        <f>F20+F21+F22+M10</f>
        <v>183.5</v>
      </c>
      <c r="O10" s="19" t="s">
        <v>43</v>
      </c>
      <c r="P10" s="46">
        <v>8</v>
      </c>
      <c r="Q10" s="46">
        <v>40</v>
      </c>
      <c r="R10" s="46">
        <v>0</v>
      </c>
      <c r="S10" s="46">
        <v>2</v>
      </c>
      <c r="T10" s="6">
        <f t="shared" ref="T10:T21" si="2">P10*0.5+Q10*1+R10*2+S10*2.5</f>
        <v>49</v>
      </c>
      <c r="U10" s="36"/>
    </row>
    <row r="11" spans="1:21" ht="24" customHeight="1" x14ac:dyDescent="0.2">
      <c r="A11" s="18" t="s">
        <v>14</v>
      </c>
      <c r="B11" s="46">
        <v>6</v>
      </c>
      <c r="C11" s="46">
        <v>46</v>
      </c>
      <c r="D11" s="46">
        <v>0</v>
      </c>
      <c r="E11" s="46">
        <v>0</v>
      </c>
      <c r="F11" s="6">
        <f t="shared" si="0"/>
        <v>49</v>
      </c>
      <c r="G11" s="2"/>
      <c r="H11" s="19" t="s">
        <v>5</v>
      </c>
      <c r="I11" s="46">
        <v>14</v>
      </c>
      <c r="J11" s="46">
        <v>46</v>
      </c>
      <c r="K11" s="46">
        <v>0</v>
      </c>
      <c r="L11" s="46">
        <v>0</v>
      </c>
      <c r="M11" s="6">
        <f t="shared" si="1"/>
        <v>53</v>
      </c>
      <c r="N11" s="9">
        <f>F21+F22+M10+M11</f>
        <v>205</v>
      </c>
      <c r="O11" s="19" t="s">
        <v>44</v>
      </c>
      <c r="P11" s="46">
        <v>11</v>
      </c>
      <c r="Q11" s="46">
        <v>53</v>
      </c>
      <c r="R11" s="46">
        <v>1</v>
      </c>
      <c r="S11" s="46">
        <v>1</v>
      </c>
      <c r="T11" s="6">
        <f t="shared" si="2"/>
        <v>63</v>
      </c>
      <c r="U11" s="2"/>
    </row>
    <row r="12" spans="1:21" ht="24" customHeight="1" x14ac:dyDescent="0.2">
      <c r="A12" s="18" t="s">
        <v>17</v>
      </c>
      <c r="B12" s="46">
        <v>4</v>
      </c>
      <c r="C12" s="46">
        <v>38</v>
      </c>
      <c r="D12" s="46">
        <v>0</v>
      </c>
      <c r="E12" s="46">
        <v>2</v>
      </c>
      <c r="F12" s="6">
        <f t="shared" si="0"/>
        <v>45</v>
      </c>
      <c r="G12" s="2"/>
      <c r="H12" s="19" t="s">
        <v>6</v>
      </c>
      <c r="I12" s="46">
        <v>13</v>
      </c>
      <c r="J12" s="46">
        <v>53</v>
      </c>
      <c r="K12" s="46">
        <v>0</v>
      </c>
      <c r="L12" s="46">
        <v>1</v>
      </c>
      <c r="M12" s="6">
        <f t="shared" si="1"/>
        <v>62</v>
      </c>
      <c r="N12" s="2">
        <f>F22+M10+M11+M12</f>
        <v>227.5</v>
      </c>
      <c r="O12" s="19" t="s">
        <v>32</v>
      </c>
      <c r="P12" s="46">
        <v>12</v>
      </c>
      <c r="Q12" s="46">
        <v>49</v>
      </c>
      <c r="R12" s="46">
        <v>1</v>
      </c>
      <c r="S12" s="46">
        <v>1</v>
      </c>
      <c r="T12" s="6">
        <f t="shared" si="2"/>
        <v>59.5</v>
      </c>
      <c r="U12" s="2"/>
    </row>
    <row r="13" spans="1:21" ht="24" customHeight="1" x14ac:dyDescent="0.2">
      <c r="A13" s="18" t="s">
        <v>19</v>
      </c>
      <c r="B13" s="46">
        <v>8</v>
      </c>
      <c r="C13" s="46">
        <v>27</v>
      </c>
      <c r="D13" s="46">
        <v>0</v>
      </c>
      <c r="E13" s="46">
        <v>0</v>
      </c>
      <c r="F13" s="6">
        <f t="shared" si="0"/>
        <v>31</v>
      </c>
      <c r="G13" s="2">
        <f t="shared" ref="G13:G19" si="3">F10+F11+F12+F13</f>
        <v>178.5</v>
      </c>
      <c r="H13" s="19" t="s">
        <v>7</v>
      </c>
      <c r="I13" s="46">
        <v>14</v>
      </c>
      <c r="J13" s="46">
        <v>50</v>
      </c>
      <c r="K13" s="46">
        <v>0</v>
      </c>
      <c r="L13" s="46">
        <v>1</v>
      </c>
      <c r="M13" s="6">
        <f t="shared" si="1"/>
        <v>59.5</v>
      </c>
      <c r="N13" s="2">
        <f t="shared" ref="N13:N18" si="4">M10+M11+M12+M13</f>
        <v>229</v>
      </c>
      <c r="O13" s="19" t="s">
        <v>33</v>
      </c>
      <c r="P13" s="46">
        <v>6</v>
      </c>
      <c r="Q13" s="46">
        <v>50</v>
      </c>
      <c r="R13" s="46">
        <v>1</v>
      </c>
      <c r="S13" s="46">
        <v>0</v>
      </c>
      <c r="T13" s="6">
        <f t="shared" si="2"/>
        <v>55</v>
      </c>
      <c r="U13" s="2">
        <f t="shared" ref="U13:U21" si="5">T10+T11+T12+T13</f>
        <v>226.5</v>
      </c>
    </row>
    <row r="14" spans="1:21" ht="24" customHeight="1" x14ac:dyDescent="0.2">
      <c r="A14" s="18" t="s">
        <v>21</v>
      </c>
      <c r="B14" s="46">
        <v>4</v>
      </c>
      <c r="C14" s="46">
        <v>30</v>
      </c>
      <c r="D14" s="46">
        <v>0</v>
      </c>
      <c r="E14" s="46">
        <v>2</v>
      </c>
      <c r="F14" s="6">
        <f t="shared" si="0"/>
        <v>37</v>
      </c>
      <c r="G14" s="2">
        <f t="shared" si="3"/>
        <v>162</v>
      </c>
      <c r="H14" s="19" t="s">
        <v>9</v>
      </c>
      <c r="I14" s="46">
        <v>9</v>
      </c>
      <c r="J14" s="46">
        <v>41</v>
      </c>
      <c r="K14" s="46">
        <v>0</v>
      </c>
      <c r="L14" s="46">
        <v>0</v>
      </c>
      <c r="M14" s="6">
        <f t="shared" si="1"/>
        <v>45.5</v>
      </c>
      <c r="N14" s="2">
        <f t="shared" si="4"/>
        <v>220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177.5</v>
      </c>
    </row>
    <row r="15" spans="1:21" ht="24" customHeight="1" x14ac:dyDescent="0.2">
      <c r="A15" s="18" t="s">
        <v>23</v>
      </c>
      <c r="B15" s="46">
        <v>7</v>
      </c>
      <c r="C15" s="46">
        <v>50</v>
      </c>
      <c r="D15" s="46">
        <v>0</v>
      </c>
      <c r="E15" s="46">
        <v>2</v>
      </c>
      <c r="F15" s="6">
        <f t="shared" si="0"/>
        <v>58.5</v>
      </c>
      <c r="G15" s="2">
        <f t="shared" si="3"/>
        <v>171.5</v>
      </c>
      <c r="H15" s="19" t="s">
        <v>12</v>
      </c>
      <c r="I15" s="46">
        <v>10</v>
      </c>
      <c r="J15" s="46">
        <v>42</v>
      </c>
      <c r="K15" s="46">
        <v>0</v>
      </c>
      <c r="L15" s="46">
        <v>1</v>
      </c>
      <c r="M15" s="6">
        <f t="shared" si="1"/>
        <v>49.5</v>
      </c>
      <c r="N15" s="2">
        <f t="shared" si="4"/>
        <v>216.5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114.5</v>
      </c>
    </row>
    <row r="16" spans="1:21" ht="24" customHeight="1" x14ac:dyDescent="0.2">
      <c r="A16" s="18" t="s">
        <v>39</v>
      </c>
      <c r="B16" s="46">
        <v>3</v>
      </c>
      <c r="C16" s="46">
        <v>36</v>
      </c>
      <c r="D16" s="46">
        <v>1</v>
      </c>
      <c r="E16" s="46">
        <v>3</v>
      </c>
      <c r="F16" s="6">
        <f t="shared" si="0"/>
        <v>47</v>
      </c>
      <c r="G16" s="2">
        <f t="shared" si="3"/>
        <v>173.5</v>
      </c>
      <c r="H16" s="19" t="s">
        <v>15</v>
      </c>
      <c r="I16" s="46">
        <v>8</v>
      </c>
      <c r="J16" s="46">
        <v>38</v>
      </c>
      <c r="K16" s="46">
        <v>0</v>
      </c>
      <c r="L16" s="46">
        <v>1</v>
      </c>
      <c r="M16" s="6">
        <f t="shared" si="1"/>
        <v>44.5</v>
      </c>
      <c r="N16" s="2">
        <f t="shared" si="4"/>
        <v>199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55</v>
      </c>
    </row>
    <row r="17" spans="1:21" ht="24" customHeight="1" x14ac:dyDescent="0.2">
      <c r="A17" s="18" t="s">
        <v>40</v>
      </c>
      <c r="B17" s="46">
        <v>8</v>
      </c>
      <c r="C17" s="46">
        <v>41</v>
      </c>
      <c r="D17" s="46">
        <v>0</v>
      </c>
      <c r="E17" s="46">
        <v>1</v>
      </c>
      <c r="F17" s="6">
        <f t="shared" si="0"/>
        <v>47.5</v>
      </c>
      <c r="G17" s="2">
        <f t="shared" si="3"/>
        <v>190</v>
      </c>
      <c r="H17" s="19" t="s">
        <v>18</v>
      </c>
      <c r="I17" s="46">
        <v>3</v>
      </c>
      <c r="J17" s="46">
        <v>22</v>
      </c>
      <c r="K17" s="46">
        <v>0</v>
      </c>
      <c r="L17" s="46">
        <v>1</v>
      </c>
      <c r="M17" s="6">
        <f t="shared" si="1"/>
        <v>26</v>
      </c>
      <c r="N17" s="2">
        <f t="shared" si="4"/>
        <v>165.5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</row>
    <row r="18" spans="1:21" ht="24" customHeight="1" x14ac:dyDescent="0.2">
      <c r="A18" s="18" t="s">
        <v>41</v>
      </c>
      <c r="B18" s="46">
        <v>3</v>
      </c>
      <c r="C18" s="46">
        <v>35</v>
      </c>
      <c r="D18" s="46">
        <v>0</v>
      </c>
      <c r="E18" s="46">
        <v>1</v>
      </c>
      <c r="F18" s="6">
        <f t="shared" si="0"/>
        <v>39</v>
      </c>
      <c r="G18" s="2">
        <f t="shared" si="3"/>
        <v>192</v>
      </c>
      <c r="H18" s="19" t="s">
        <v>20</v>
      </c>
      <c r="I18" s="46">
        <v>10</v>
      </c>
      <c r="J18" s="46">
        <v>49</v>
      </c>
      <c r="K18" s="46">
        <v>0</v>
      </c>
      <c r="L18" s="46">
        <v>0</v>
      </c>
      <c r="M18" s="6">
        <f t="shared" si="1"/>
        <v>54</v>
      </c>
      <c r="N18" s="2">
        <f t="shared" si="4"/>
        <v>174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</row>
    <row r="19" spans="1:21" ht="24" customHeight="1" thickBot="1" x14ac:dyDescent="0.25">
      <c r="A19" s="21" t="s">
        <v>42</v>
      </c>
      <c r="B19" s="47">
        <v>11</v>
      </c>
      <c r="C19" s="47">
        <v>36</v>
      </c>
      <c r="D19" s="47">
        <v>0</v>
      </c>
      <c r="E19" s="47">
        <v>0</v>
      </c>
      <c r="F19" s="7">
        <f t="shared" si="0"/>
        <v>41.5</v>
      </c>
      <c r="G19" s="3">
        <f t="shared" si="3"/>
        <v>175</v>
      </c>
      <c r="H19" s="20" t="s">
        <v>22</v>
      </c>
      <c r="I19" s="45">
        <v>10</v>
      </c>
      <c r="J19" s="45">
        <v>44</v>
      </c>
      <c r="K19" s="45">
        <v>0</v>
      </c>
      <c r="L19" s="45">
        <v>0</v>
      </c>
      <c r="M19" s="6">
        <f t="shared" si="1"/>
        <v>49</v>
      </c>
      <c r="N19" s="2">
        <f>M16+M17+M18+M19</f>
        <v>173.5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</row>
    <row r="20" spans="1:21" ht="24" customHeight="1" x14ac:dyDescent="0.2">
      <c r="A20" s="19" t="s">
        <v>27</v>
      </c>
      <c r="B20" s="45">
        <v>5</v>
      </c>
      <c r="C20" s="45">
        <v>29</v>
      </c>
      <c r="D20" s="45">
        <v>0</v>
      </c>
      <c r="E20" s="45">
        <v>0</v>
      </c>
      <c r="F20" s="8">
        <f t="shared" si="0"/>
        <v>31.5</v>
      </c>
      <c r="G20" s="35"/>
      <c r="H20" s="19" t="s">
        <v>24</v>
      </c>
      <c r="I20" s="46">
        <v>8</v>
      </c>
      <c r="J20" s="46">
        <v>43</v>
      </c>
      <c r="K20" s="46">
        <v>0</v>
      </c>
      <c r="L20" s="46">
        <v>1</v>
      </c>
      <c r="M20" s="8">
        <f t="shared" si="1"/>
        <v>49.5</v>
      </c>
      <c r="N20" s="2">
        <f>M17+M18+M19+M20</f>
        <v>178.5</v>
      </c>
      <c r="O20" s="19" t="s">
        <v>45</v>
      </c>
      <c r="P20" s="45"/>
      <c r="Q20" s="45"/>
      <c r="R20" s="46"/>
      <c r="S20" s="45"/>
      <c r="T20" s="8">
        <f t="shared" si="2"/>
        <v>0</v>
      </c>
      <c r="U20" s="2">
        <f t="shared" si="5"/>
        <v>0</v>
      </c>
    </row>
    <row r="21" spans="1:21" ht="24" customHeight="1" thickBot="1" x14ac:dyDescent="0.25">
      <c r="A21" s="19" t="s">
        <v>28</v>
      </c>
      <c r="B21" s="46">
        <v>7</v>
      </c>
      <c r="C21" s="46">
        <v>31</v>
      </c>
      <c r="D21" s="46">
        <v>0</v>
      </c>
      <c r="E21" s="46">
        <v>2</v>
      </c>
      <c r="F21" s="6">
        <f t="shared" si="0"/>
        <v>39.5</v>
      </c>
      <c r="G21" s="36"/>
      <c r="H21" s="20" t="s">
        <v>25</v>
      </c>
      <c r="I21" s="46">
        <v>5</v>
      </c>
      <c r="J21" s="46">
        <v>42</v>
      </c>
      <c r="K21" s="46">
        <v>0</v>
      </c>
      <c r="L21" s="46">
        <v>0</v>
      </c>
      <c r="M21" s="6">
        <f t="shared" si="1"/>
        <v>44.5</v>
      </c>
      <c r="N21" s="2">
        <f>M18+M19+M20+M21</f>
        <v>197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</row>
    <row r="22" spans="1:21" ht="24" customHeight="1" thickBot="1" x14ac:dyDescent="0.25">
      <c r="A22" s="19" t="s">
        <v>1</v>
      </c>
      <c r="B22" s="46">
        <v>13</v>
      </c>
      <c r="C22" s="46">
        <v>44</v>
      </c>
      <c r="D22" s="46">
        <v>0</v>
      </c>
      <c r="E22" s="46">
        <v>3</v>
      </c>
      <c r="F22" s="6">
        <f t="shared" si="0"/>
        <v>58</v>
      </c>
      <c r="G22" s="2"/>
      <c r="H22" s="21" t="s">
        <v>26</v>
      </c>
      <c r="I22" s="47">
        <v>6</v>
      </c>
      <c r="J22" s="47">
        <v>38</v>
      </c>
      <c r="K22" s="47">
        <v>1</v>
      </c>
      <c r="L22" s="47">
        <v>2</v>
      </c>
      <c r="M22" s="6">
        <f t="shared" si="1"/>
        <v>48</v>
      </c>
      <c r="N22" s="3">
        <f>M19+M20+M21+M22</f>
        <v>191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192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229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226.5</v>
      </c>
    </row>
    <row r="24" spans="1:21" ht="15" customHeight="1" x14ac:dyDescent="0.2">
      <c r="A24" s="163"/>
      <c r="B24" s="164"/>
      <c r="C24" s="82" t="s">
        <v>73</v>
      </c>
      <c r="D24" s="86"/>
      <c r="E24" s="86"/>
      <c r="F24" s="87" t="s">
        <v>87</v>
      </c>
      <c r="G24" s="88"/>
      <c r="H24" s="163"/>
      <c r="I24" s="164"/>
      <c r="J24" s="82" t="s">
        <v>73</v>
      </c>
      <c r="K24" s="86"/>
      <c r="L24" s="86"/>
      <c r="M24" s="87" t="s">
        <v>76</v>
      </c>
      <c r="N24" s="88"/>
      <c r="O24" s="163"/>
      <c r="P24" s="164"/>
      <c r="Q24" s="82" t="s">
        <v>73</v>
      </c>
      <c r="R24" s="86"/>
      <c r="S24" s="86"/>
      <c r="T24" s="87" t="s">
        <v>70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7" zoomScaleNormal="100" workbookViewId="0">
      <selection activeCell="W26" sqref="W26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2" t="s">
        <v>56</v>
      </c>
      <c r="B5" s="172"/>
      <c r="C5" s="172"/>
      <c r="D5" s="176" t="str">
        <f>'G-1'!D5:H5</f>
        <v>CALLE 96 - KR 43</v>
      </c>
      <c r="E5" s="176"/>
      <c r="F5" s="176"/>
      <c r="G5" s="176"/>
      <c r="H5" s="176"/>
      <c r="I5" s="172" t="s">
        <v>53</v>
      </c>
      <c r="J5" s="172"/>
      <c r="K5" s="172"/>
      <c r="L5" s="177">
        <f>'G-1'!L5:N5</f>
        <v>0</v>
      </c>
      <c r="M5" s="177"/>
      <c r="N5" s="177"/>
      <c r="O5" s="12"/>
      <c r="P5" s="172" t="s">
        <v>57</v>
      </c>
      <c r="Q5" s="172"/>
      <c r="R5" s="172"/>
      <c r="S5" s="175" t="s">
        <v>61</v>
      </c>
      <c r="T5" s="175"/>
      <c r="U5" s="175"/>
    </row>
    <row r="6" spans="1:28" ht="12.75" customHeight="1" x14ac:dyDescent="0.2">
      <c r="A6" s="172" t="s">
        <v>55</v>
      </c>
      <c r="B6" s="172"/>
      <c r="C6" s="172"/>
      <c r="D6" s="187" t="s">
        <v>152</v>
      </c>
      <c r="E6" s="187"/>
      <c r="F6" s="187"/>
      <c r="G6" s="187"/>
      <c r="H6" s="187"/>
      <c r="I6" s="172" t="s">
        <v>59</v>
      </c>
      <c r="J6" s="172"/>
      <c r="K6" s="172"/>
      <c r="L6" s="178">
        <v>1</v>
      </c>
      <c r="M6" s="178"/>
      <c r="N6" s="178"/>
      <c r="O6" s="42"/>
      <c r="P6" s="172" t="s">
        <v>58</v>
      </c>
      <c r="Q6" s="172"/>
      <c r="R6" s="172"/>
      <c r="S6" s="186">
        <f>'G-1'!S6:U6</f>
        <v>44138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v>3</v>
      </c>
      <c r="C10" s="46">
        <v>19</v>
      </c>
      <c r="D10" s="46">
        <v>0</v>
      </c>
      <c r="E10" s="46">
        <v>0</v>
      </c>
      <c r="F10" s="6">
        <f t="shared" ref="F10:F22" si="0">B10*0.5+C10*1+D10*2+E10*2.5</f>
        <v>20.5</v>
      </c>
      <c r="G10" s="2"/>
      <c r="H10" s="19" t="s">
        <v>4</v>
      </c>
      <c r="I10" s="46">
        <v>7</v>
      </c>
      <c r="J10" s="46">
        <v>18</v>
      </c>
      <c r="K10" s="46">
        <v>0</v>
      </c>
      <c r="L10" s="46">
        <v>1</v>
      </c>
      <c r="M10" s="6">
        <f t="shared" ref="M10:M22" si="1">I10*0.5+J10*1+K10*2+L10*2.5</f>
        <v>24</v>
      </c>
      <c r="N10" s="9">
        <f>F20+F21+F22+M10</f>
        <v>81</v>
      </c>
      <c r="O10" s="19" t="s">
        <v>43</v>
      </c>
      <c r="P10" s="46">
        <v>2</v>
      </c>
      <c r="Q10" s="46">
        <v>27</v>
      </c>
      <c r="R10" s="46">
        <v>0</v>
      </c>
      <c r="S10" s="46">
        <v>1</v>
      </c>
      <c r="T10" s="6">
        <f t="shared" ref="T10:T21" si="2">P10*0.5+Q10*1+R10*2+S10*2.5</f>
        <v>30.5</v>
      </c>
      <c r="U10" s="10"/>
      <c r="AB10" s="1"/>
    </row>
    <row r="11" spans="1:28" ht="24" customHeight="1" x14ac:dyDescent="0.2">
      <c r="A11" s="18" t="s">
        <v>14</v>
      </c>
      <c r="B11" s="46">
        <v>0</v>
      </c>
      <c r="C11" s="46">
        <v>12</v>
      </c>
      <c r="D11" s="46">
        <v>0</v>
      </c>
      <c r="E11" s="46">
        <v>0</v>
      </c>
      <c r="F11" s="6">
        <f t="shared" si="0"/>
        <v>12</v>
      </c>
      <c r="G11" s="2"/>
      <c r="H11" s="19" t="s">
        <v>5</v>
      </c>
      <c r="I11" s="46">
        <v>4</v>
      </c>
      <c r="J11" s="46">
        <v>17</v>
      </c>
      <c r="K11" s="46">
        <v>0</v>
      </c>
      <c r="L11" s="46">
        <v>0</v>
      </c>
      <c r="M11" s="6">
        <f t="shared" si="1"/>
        <v>19</v>
      </c>
      <c r="N11" s="9">
        <f>F21+F22+M10+M11</f>
        <v>80</v>
      </c>
      <c r="O11" s="19" t="s">
        <v>44</v>
      </c>
      <c r="P11" s="46">
        <v>3</v>
      </c>
      <c r="Q11" s="46">
        <v>19</v>
      </c>
      <c r="R11" s="46">
        <v>0</v>
      </c>
      <c r="S11" s="46">
        <v>1</v>
      </c>
      <c r="T11" s="6">
        <f t="shared" si="2"/>
        <v>23</v>
      </c>
      <c r="U11" s="2"/>
      <c r="AB11" s="1"/>
    </row>
    <row r="12" spans="1:28" ht="24" customHeight="1" x14ac:dyDescent="0.2">
      <c r="A12" s="18" t="s">
        <v>17</v>
      </c>
      <c r="B12" s="46">
        <v>7</v>
      </c>
      <c r="C12" s="46">
        <v>21</v>
      </c>
      <c r="D12" s="46">
        <v>0</v>
      </c>
      <c r="E12" s="46">
        <v>0</v>
      </c>
      <c r="F12" s="6">
        <f t="shared" si="0"/>
        <v>24.5</v>
      </c>
      <c r="G12" s="2"/>
      <c r="H12" s="19" t="s">
        <v>6</v>
      </c>
      <c r="I12" s="46">
        <v>7</v>
      </c>
      <c r="J12" s="46">
        <v>23</v>
      </c>
      <c r="K12" s="46">
        <v>0</v>
      </c>
      <c r="L12" s="46">
        <v>0</v>
      </c>
      <c r="M12" s="6">
        <f t="shared" si="1"/>
        <v>26.5</v>
      </c>
      <c r="N12" s="2">
        <f>F22+M10+M11+M12</f>
        <v>92.5</v>
      </c>
      <c r="O12" s="19" t="s">
        <v>32</v>
      </c>
      <c r="P12" s="46">
        <v>4</v>
      </c>
      <c r="Q12" s="46">
        <v>24</v>
      </c>
      <c r="R12" s="46">
        <v>0</v>
      </c>
      <c r="S12" s="46">
        <v>0</v>
      </c>
      <c r="T12" s="6">
        <f t="shared" si="2"/>
        <v>26</v>
      </c>
      <c r="U12" s="2"/>
      <c r="AB12" s="1"/>
    </row>
    <row r="13" spans="1:28" ht="24" customHeight="1" x14ac:dyDescent="0.2">
      <c r="A13" s="18" t="s">
        <v>19</v>
      </c>
      <c r="B13" s="46">
        <v>7</v>
      </c>
      <c r="C13" s="46">
        <v>14</v>
      </c>
      <c r="D13" s="46">
        <v>0</v>
      </c>
      <c r="E13" s="46">
        <v>0</v>
      </c>
      <c r="F13" s="6">
        <f t="shared" si="0"/>
        <v>17.5</v>
      </c>
      <c r="G13" s="2">
        <f t="shared" ref="G13:G19" si="3">F10+F11+F12+F13</f>
        <v>74.5</v>
      </c>
      <c r="H13" s="19" t="s">
        <v>7</v>
      </c>
      <c r="I13" s="46">
        <v>4</v>
      </c>
      <c r="J13" s="46">
        <v>28</v>
      </c>
      <c r="K13" s="46">
        <v>0</v>
      </c>
      <c r="L13" s="46">
        <v>1</v>
      </c>
      <c r="M13" s="6">
        <f t="shared" si="1"/>
        <v>32.5</v>
      </c>
      <c r="N13" s="2">
        <f t="shared" ref="N13:N18" si="4">M10+M11+M12+M13</f>
        <v>102</v>
      </c>
      <c r="O13" s="19" t="s">
        <v>33</v>
      </c>
      <c r="P13" s="46">
        <v>2</v>
      </c>
      <c r="Q13" s="46">
        <v>18</v>
      </c>
      <c r="R13" s="46">
        <v>0</v>
      </c>
      <c r="S13" s="46">
        <v>0</v>
      </c>
      <c r="T13" s="6">
        <f t="shared" si="2"/>
        <v>19</v>
      </c>
      <c r="U13" s="2">
        <f t="shared" ref="U13:U21" si="5">T10+T11+T12+T13</f>
        <v>98.5</v>
      </c>
      <c r="AB13" s="81">
        <v>212.5</v>
      </c>
    </row>
    <row r="14" spans="1:28" ht="24" customHeight="1" x14ac:dyDescent="0.2">
      <c r="A14" s="18" t="s">
        <v>21</v>
      </c>
      <c r="B14" s="46">
        <v>3</v>
      </c>
      <c r="C14" s="46">
        <v>12</v>
      </c>
      <c r="D14" s="46">
        <v>0</v>
      </c>
      <c r="E14" s="46">
        <v>0</v>
      </c>
      <c r="F14" s="6">
        <f t="shared" si="0"/>
        <v>13.5</v>
      </c>
      <c r="G14" s="2">
        <f t="shared" si="3"/>
        <v>67.5</v>
      </c>
      <c r="H14" s="19" t="s">
        <v>9</v>
      </c>
      <c r="I14" s="46">
        <v>2</v>
      </c>
      <c r="J14" s="46">
        <v>21</v>
      </c>
      <c r="K14" s="46">
        <v>0</v>
      </c>
      <c r="L14" s="46">
        <v>0</v>
      </c>
      <c r="M14" s="6">
        <f t="shared" si="1"/>
        <v>22</v>
      </c>
      <c r="N14" s="2">
        <f t="shared" si="4"/>
        <v>100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68</v>
      </c>
      <c r="AB14" s="81">
        <v>226</v>
      </c>
    </row>
    <row r="15" spans="1:28" ht="24" customHeight="1" x14ac:dyDescent="0.2">
      <c r="A15" s="18" t="s">
        <v>23</v>
      </c>
      <c r="B15" s="46">
        <v>1</v>
      </c>
      <c r="C15" s="46">
        <v>24</v>
      </c>
      <c r="D15" s="46">
        <v>0</v>
      </c>
      <c r="E15" s="46">
        <v>1</v>
      </c>
      <c r="F15" s="6">
        <f t="shared" si="0"/>
        <v>27</v>
      </c>
      <c r="G15" s="2">
        <f t="shared" si="3"/>
        <v>82.5</v>
      </c>
      <c r="H15" s="19" t="s">
        <v>12</v>
      </c>
      <c r="I15" s="46">
        <v>4</v>
      </c>
      <c r="J15" s="46">
        <v>20</v>
      </c>
      <c r="K15" s="46">
        <v>0</v>
      </c>
      <c r="L15" s="46">
        <v>1</v>
      </c>
      <c r="M15" s="6">
        <f t="shared" si="1"/>
        <v>24.5</v>
      </c>
      <c r="N15" s="2">
        <f t="shared" si="4"/>
        <v>105.5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45</v>
      </c>
      <c r="AB15" s="81">
        <v>233.5</v>
      </c>
    </row>
    <row r="16" spans="1:28" ht="24" customHeight="1" x14ac:dyDescent="0.2">
      <c r="A16" s="18" t="s">
        <v>39</v>
      </c>
      <c r="B16" s="46">
        <v>3</v>
      </c>
      <c r="C16" s="46">
        <v>13</v>
      </c>
      <c r="D16" s="46">
        <v>0</v>
      </c>
      <c r="E16" s="46">
        <v>0</v>
      </c>
      <c r="F16" s="6">
        <f t="shared" si="0"/>
        <v>14.5</v>
      </c>
      <c r="G16" s="2">
        <f t="shared" si="3"/>
        <v>72.5</v>
      </c>
      <c r="H16" s="19" t="s">
        <v>15</v>
      </c>
      <c r="I16" s="46">
        <v>2</v>
      </c>
      <c r="J16" s="46">
        <v>18</v>
      </c>
      <c r="K16" s="46">
        <v>0</v>
      </c>
      <c r="L16" s="46">
        <v>0</v>
      </c>
      <c r="M16" s="6">
        <f t="shared" si="1"/>
        <v>19</v>
      </c>
      <c r="N16" s="2">
        <f t="shared" si="4"/>
        <v>98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19</v>
      </c>
      <c r="AB16" s="81">
        <v>234</v>
      </c>
    </row>
    <row r="17" spans="1:28" ht="24" customHeight="1" x14ac:dyDescent="0.2">
      <c r="A17" s="18" t="s">
        <v>40</v>
      </c>
      <c r="B17" s="46">
        <v>1</v>
      </c>
      <c r="C17" s="46">
        <v>11</v>
      </c>
      <c r="D17" s="46">
        <v>0</v>
      </c>
      <c r="E17" s="46">
        <v>1</v>
      </c>
      <c r="F17" s="6">
        <f t="shared" si="0"/>
        <v>14</v>
      </c>
      <c r="G17" s="2">
        <f t="shared" si="3"/>
        <v>69</v>
      </c>
      <c r="H17" s="19" t="s">
        <v>18</v>
      </c>
      <c r="I17" s="46">
        <v>2</v>
      </c>
      <c r="J17" s="46">
        <v>14</v>
      </c>
      <c r="K17" s="46">
        <v>0</v>
      </c>
      <c r="L17" s="46">
        <v>0</v>
      </c>
      <c r="M17" s="6">
        <f t="shared" si="1"/>
        <v>15</v>
      </c>
      <c r="N17" s="2">
        <f t="shared" si="4"/>
        <v>80.5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248</v>
      </c>
    </row>
    <row r="18" spans="1:28" ht="24" customHeight="1" x14ac:dyDescent="0.2">
      <c r="A18" s="18" t="s">
        <v>41</v>
      </c>
      <c r="B18" s="46">
        <v>5</v>
      </c>
      <c r="C18" s="46">
        <v>8</v>
      </c>
      <c r="D18" s="46">
        <v>0</v>
      </c>
      <c r="E18" s="46">
        <v>1</v>
      </c>
      <c r="F18" s="6">
        <f t="shared" si="0"/>
        <v>13</v>
      </c>
      <c r="G18" s="2">
        <f t="shared" si="3"/>
        <v>68.5</v>
      </c>
      <c r="H18" s="19" t="s">
        <v>20</v>
      </c>
      <c r="I18" s="46">
        <v>6</v>
      </c>
      <c r="J18" s="46">
        <v>35</v>
      </c>
      <c r="K18" s="46">
        <v>0</v>
      </c>
      <c r="L18" s="46">
        <v>1</v>
      </c>
      <c r="M18" s="6">
        <f t="shared" si="1"/>
        <v>40.5</v>
      </c>
      <c r="N18" s="2">
        <f t="shared" si="4"/>
        <v>99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248</v>
      </c>
    </row>
    <row r="19" spans="1:28" ht="24" customHeight="1" thickBot="1" x14ac:dyDescent="0.25">
      <c r="A19" s="21" t="s">
        <v>42</v>
      </c>
      <c r="B19" s="47">
        <v>2</v>
      </c>
      <c r="C19" s="47">
        <v>23</v>
      </c>
      <c r="D19" s="47">
        <v>0</v>
      </c>
      <c r="E19" s="47">
        <v>1</v>
      </c>
      <c r="F19" s="7">
        <f t="shared" si="0"/>
        <v>26.5</v>
      </c>
      <c r="G19" s="3">
        <f t="shared" si="3"/>
        <v>68</v>
      </c>
      <c r="H19" s="20" t="s">
        <v>22</v>
      </c>
      <c r="I19" s="45">
        <v>4</v>
      </c>
      <c r="J19" s="45">
        <v>18</v>
      </c>
      <c r="K19" s="45">
        <v>0</v>
      </c>
      <c r="L19" s="45">
        <v>0</v>
      </c>
      <c r="M19" s="6">
        <f t="shared" si="1"/>
        <v>20</v>
      </c>
      <c r="N19" s="2">
        <f>M16+M17+M18+M19</f>
        <v>94.5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262</v>
      </c>
    </row>
    <row r="20" spans="1:28" ht="24" customHeight="1" x14ac:dyDescent="0.2">
      <c r="A20" s="19" t="s">
        <v>27</v>
      </c>
      <c r="B20" s="45">
        <v>6</v>
      </c>
      <c r="C20" s="45">
        <v>17</v>
      </c>
      <c r="D20" s="45">
        <v>0</v>
      </c>
      <c r="E20" s="45">
        <v>0</v>
      </c>
      <c r="F20" s="8">
        <f t="shared" si="0"/>
        <v>20</v>
      </c>
      <c r="G20" s="35"/>
      <c r="H20" s="19" t="s">
        <v>24</v>
      </c>
      <c r="I20" s="46">
        <v>4</v>
      </c>
      <c r="J20" s="46">
        <v>27</v>
      </c>
      <c r="K20" s="46">
        <v>0</v>
      </c>
      <c r="L20" s="46">
        <v>0</v>
      </c>
      <c r="M20" s="8">
        <f t="shared" si="1"/>
        <v>29</v>
      </c>
      <c r="N20" s="2">
        <f>M17+M18+M19+M20</f>
        <v>104.5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5"/>
        <v>0</v>
      </c>
      <c r="AB20" s="81">
        <v>275</v>
      </c>
    </row>
    <row r="21" spans="1:28" ht="24" customHeight="1" thickBot="1" x14ac:dyDescent="0.25">
      <c r="A21" s="19" t="s">
        <v>28</v>
      </c>
      <c r="B21" s="46">
        <v>4</v>
      </c>
      <c r="C21" s="46">
        <v>12</v>
      </c>
      <c r="D21" s="46">
        <v>0</v>
      </c>
      <c r="E21" s="46">
        <v>0</v>
      </c>
      <c r="F21" s="6">
        <f t="shared" si="0"/>
        <v>14</v>
      </c>
      <c r="G21" s="36"/>
      <c r="H21" s="20" t="s">
        <v>25</v>
      </c>
      <c r="I21" s="46">
        <v>6</v>
      </c>
      <c r="J21" s="46">
        <v>23</v>
      </c>
      <c r="K21" s="46">
        <v>0</v>
      </c>
      <c r="L21" s="46">
        <v>0</v>
      </c>
      <c r="M21" s="6">
        <f t="shared" si="1"/>
        <v>26</v>
      </c>
      <c r="N21" s="2">
        <f>M18+M19+M20+M21</f>
        <v>115.5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276</v>
      </c>
    </row>
    <row r="22" spans="1:28" ht="24" customHeight="1" thickBot="1" x14ac:dyDescent="0.25">
      <c r="A22" s="19" t="s">
        <v>1</v>
      </c>
      <c r="B22" s="46">
        <v>8</v>
      </c>
      <c r="C22" s="46">
        <v>19</v>
      </c>
      <c r="D22" s="46">
        <v>0</v>
      </c>
      <c r="E22" s="46">
        <v>0</v>
      </c>
      <c r="F22" s="6">
        <f t="shared" si="0"/>
        <v>23</v>
      </c>
      <c r="G22" s="2"/>
      <c r="H22" s="21" t="s">
        <v>26</v>
      </c>
      <c r="I22" s="47">
        <v>5</v>
      </c>
      <c r="J22" s="47">
        <v>21</v>
      </c>
      <c r="K22" s="47">
        <v>0</v>
      </c>
      <c r="L22" s="47">
        <v>0</v>
      </c>
      <c r="M22" s="6">
        <f t="shared" si="1"/>
        <v>23.5</v>
      </c>
      <c r="N22" s="3">
        <f>M19+M20+M21+M22</f>
        <v>98.5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82.5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115.5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98.5</v>
      </c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79</v>
      </c>
      <c r="G24" s="88"/>
      <c r="H24" s="163"/>
      <c r="I24" s="164"/>
      <c r="J24" s="82" t="s">
        <v>73</v>
      </c>
      <c r="K24" s="86"/>
      <c r="L24" s="86"/>
      <c r="M24" s="87" t="s">
        <v>71</v>
      </c>
      <c r="N24" s="88"/>
      <c r="O24" s="163"/>
      <c r="P24" s="164"/>
      <c r="Q24" s="82" t="s">
        <v>73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10" sqref="W10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2" t="s">
        <v>38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0" t="s">
        <v>54</v>
      </c>
      <c r="B4" s="200"/>
      <c r="C4" s="200"/>
      <c r="D4" s="51"/>
      <c r="E4" s="203" t="str">
        <f>'G-1'!E4:H4</f>
        <v>DE OBRA</v>
      </c>
      <c r="F4" s="203"/>
      <c r="G4" s="203"/>
      <c r="H4" s="203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1" t="s">
        <v>56</v>
      </c>
      <c r="B5" s="201"/>
      <c r="C5" s="201"/>
      <c r="D5" s="203" t="str">
        <f>'G-1'!D5:H5</f>
        <v>CALLE 96 - KR 43</v>
      </c>
      <c r="E5" s="203"/>
      <c r="F5" s="203"/>
      <c r="G5" s="203"/>
      <c r="H5" s="203"/>
      <c r="I5" s="201" t="s">
        <v>53</v>
      </c>
      <c r="J5" s="201"/>
      <c r="K5" s="201"/>
      <c r="L5" s="177">
        <f>'G-1'!L5:N5</f>
        <v>0</v>
      </c>
      <c r="M5" s="177"/>
      <c r="N5" s="177"/>
      <c r="O5" s="50"/>
      <c r="P5" s="201" t="s">
        <v>57</v>
      </c>
      <c r="Q5" s="201"/>
      <c r="R5" s="201"/>
      <c r="S5" s="177" t="s">
        <v>135</v>
      </c>
      <c r="T5" s="177"/>
      <c r="U5" s="177"/>
    </row>
    <row r="6" spans="1:28" ht="12.75" customHeight="1" x14ac:dyDescent="0.2">
      <c r="A6" s="201" t="s">
        <v>55</v>
      </c>
      <c r="B6" s="201"/>
      <c r="C6" s="201"/>
      <c r="D6" s="187"/>
      <c r="E6" s="187"/>
      <c r="F6" s="187"/>
      <c r="G6" s="187"/>
      <c r="H6" s="187"/>
      <c r="I6" s="201" t="s">
        <v>59</v>
      </c>
      <c r="J6" s="201"/>
      <c r="K6" s="201"/>
      <c r="L6" s="210">
        <v>1</v>
      </c>
      <c r="M6" s="210"/>
      <c r="N6" s="210"/>
      <c r="O6" s="54"/>
      <c r="P6" s="201" t="s">
        <v>58</v>
      </c>
      <c r="Q6" s="201"/>
      <c r="R6" s="201"/>
      <c r="S6" s="204">
        <f>'G-1'!S6:U6</f>
        <v>44138</v>
      </c>
      <c r="T6" s="204"/>
      <c r="U6" s="204"/>
    </row>
    <row r="7" spans="1:28" ht="7.5" customHeight="1" x14ac:dyDescent="0.2">
      <c r="A7" s="55"/>
      <c r="B7" s="49"/>
      <c r="C7" s="49"/>
      <c r="D7" s="49"/>
      <c r="E7" s="211"/>
      <c r="F7" s="211"/>
      <c r="G7" s="211"/>
      <c r="H7" s="211"/>
      <c r="I7" s="211"/>
      <c r="J7" s="211"/>
      <c r="K7" s="211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5" t="s">
        <v>36</v>
      </c>
      <c r="B8" s="207" t="s">
        <v>34</v>
      </c>
      <c r="C8" s="208"/>
      <c r="D8" s="208"/>
      <c r="E8" s="209"/>
      <c r="F8" s="205" t="s">
        <v>35</v>
      </c>
      <c r="G8" s="205" t="s">
        <v>37</v>
      </c>
      <c r="H8" s="205" t="s">
        <v>36</v>
      </c>
      <c r="I8" s="207" t="s">
        <v>34</v>
      </c>
      <c r="J8" s="208"/>
      <c r="K8" s="208"/>
      <c r="L8" s="209"/>
      <c r="M8" s="205" t="s">
        <v>35</v>
      </c>
      <c r="N8" s="205" t="s">
        <v>37</v>
      </c>
      <c r="O8" s="205" t="s">
        <v>36</v>
      </c>
      <c r="P8" s="207" t="s">
        <v>34</v>
      </c>
      <c r="Q8" s="208"/>
      <c r="R8" s="208"/>
      <c r="S8" s="209"/>
      <c r="T8" s="205" t="s">
        <v>35</v>
      </c>
      <c r="U8" s="205" t="s">
        <v>37</v>
      </c>
    </row>
    <row r="9" spans="1:28" ht="12" customHeight="1" x14ac:dyDescent="0.2">
      <c r="A9" s="206"/>
      <c r="B9" s="57" t="s">
        <v>52</v>
      </c>
      <c r="C9" s="57" t="s">
        <v>0</v>
      </c>
      <c r="D9" s="57" t="s">
        <v>2</v>
      </c>
      <c r="E9" s="58" t="s">
        <v>3</v>
      </c>
      <c r="F9" s="206"/>
      <c r="G9" s="206"/>
      <c r="H9" s="206"/>
      <c r="I9" s="59" t="s">
        <v>52</v>
      </c>
      <c r="J9" s="59" t="s">
        <v>0</v>
      </c>
      <c r="K9" s="57" t="s">
        <v>2</v>
      </c>
      <c r="L9" s="58" t="s">
        <v>3</v>
      </c>
      <c r="M9" s="206"/>
      <c r="N9" s="206"/>
      <c r="O9" s="206"/>
      <c r="P9" s="59" t="s">
        <v>52</v>
      </c>
      <c r="Q9" s="59" t="s">
        <v>0</v>
      </c>
      <c r="R9" s="57" t="s">
        <v>2</v>
      </c>
      <c r="S9" s="58" t="s">
        <v>3</v>
      </c>
      <c r="T9" s="206"/>
      <c r="U9" s="206"/>
    </row>
    <row r="10" spans="1:28" ht="24" customHeight="1" x14ac:dyDescent="0.2">
      <c r="A10" s="60" t="s">
        <v>11</v>
      </c>
      <c r="B10" s="61"/>
      <c r="C10" s="61"/>
      <c r="D10" s="61"/>
      <c r="E10" s="61"/>
      <c r="F10" s="62">
        <f t="shared" ref="F10:F22" si="0">B10*0.5+C10*1+D10*2+E10*2.5</f>
        <v>0</v>
      </c>
      <c r="G10" s="63"/>
      <c r="H10" s="64" t="s">
        <v>4</v>
      </c>
      <c r="I10" s="46"/>
      <c r="J10" s="46"/>
      <c r="K10" s="46"/>
      <c r="L10" s="46"/>
      <c r="M10" s="62">
        <f t="shared" ref="M10:M22" si="1">I10*0.5+J10*1+K10*2+L10*2.5</f>
        <v>0</v>
      </c>
      <c r="N10" s="65">
        <f>F20+F21+F22+M10</f>
        <v>0</v>
      </c>
      <c r="O10" s="64" t="s">
        <v>43</v>
      </c>
      <c r="P10" s="46"/>
      <c r="Q10" s="46"/>
      <c r="R10" s="46"/>
      <c r="S10" s="46"/>
      <c r="T10" s="62">
        <f t="shared" ref="T10:T21" si="2">P10*0.5+Q10*1+R10*2+S10*2.5</f>
        <v>0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/>
      <c r="C11" s="61"/>
      <c r="D11" s="61"/>
      <c r="E11" s="61"/>
      <c r="F11" s="62">
        <f t="shared" si="0"/>
        <v>0</v>
      </c>
      <c r="G11" s="63"/>
      <c r="H11" s="64" t="s">
        <v>5</v>
      </c>
      <c r="I11" s="46"/>
      <c r="J11" s="46"/>
      <c r="K11" s="46"/>
      <c r="L11" s="46"/>
      <c r="M11" s="62">
        <f t="shared" si="1"/>
        <v>0</v>
      </c>
      <c r="N11" s="65">
        <f>F21+F22+M10+M11</f>
        <v>0</v>
      </c>
      <c r="O11" s="64" t="s">
        <v>44</v>
      </c>
      <c r="P11" s="46"/>
      <c r="Q11" s="46"/>
      <c r="R11" s="46"/>
      <c r="S11" s="46"/>
      <c r="T11" s="62">
        <f t="shared" si="2"/>
        <v>0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/>
      <c r="C12" s="61"/>
      <c r="D12" s="61"/>
      <c r="E12" s="61"/>
      <c r="F12" s="62">
        <f t="shared" si="0"/>
        <v>0</v>
      </c>
      <c r="G12" s="63"/>
      <c r="H12" s="64" t="s">
        <v>6</v>
      </c>
      <c r="I12" s="46"/>
      <c r="J12" s="46"/>
      <c r="K12" s="46"/>
      <c r="L12" s="46"/>
      <c r="M12" s="62">
        <f t="shared" si="1"/>
        <v>0</v>
      </c>
      <c r="N12" s="63">
        <f>F22+M10+M11+M12</f>
        <v>0</v>
      </c>
      <c r="O12" s="64" t="s">
        <v>32</v>
      </c>
      <c r="P12" s="46"/>
      <c r="Q12" s="46"/>
      <c r="R12" s="46"/>
      <c r="S12" s="46"/>
      <c r="T12" s="62">
        <f t="shared" si="2"/>
        <v>0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/>
      <c r="C13" s="61"/>
      <c r="D13" s="61"/>
      <c r="E13" s="61"/>
      <c r="F13" s="62">
        <f t="shared" si="0"/>
        <v>0</v>
      </c>
      <c r="G13" s="63">
        <f t="shared" ref="G13:G19" si="3">F10+F11+F12+F13</f>
        <v>0</v>
      </c>
      <c r="H13" s="64" t="s">
        <v>7</v>
      </c>
      <c r="I13" s="46"/>
      <c r="J13" s="46"/>
      <c r="K13" s="46"/>
      <c r="L13" s="46"/>
      <c r="M13" s="62">
        <f t="shared" si="1"/>
        <v>0</v>
      </c>
      <c r="N13" s="63">
        <f t="shared" ref="N13:N18" si="4">M10+M11+M12+M13</f>
        <v>0</v>
      </c>
      <c r="O13" s="64" t="s">
        <v>33</v>
      </c>
      <c r="P13" s="46"/>
      <c r="Q13" s="46"/>
      <c r="R13" s="46"/>
      <c r="S13" s="46"/>
      <c r="T13" s="62">
        <f t="shared" si="2"/>
        <v>0</v>
      </c>
      <c r="U13" s="63">
        <f t="shared" ref="U13:U21" si="5">T10+T11+T12+T13</f>
        <v>0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/>
      <c r="C14" s="61"/>
      <c r="D14" s="61"/>
      <c r="E14" s="61"/>
      <c r="F14" s="62">
        <f t="shared" si="0"/>
        <v>0</v>
      </c>
      <c r="G14" s="63">
        <f t="shared" si="3"/>
        <v>0</v>
      </c>
      <c r="H14" s="64" t="s">
        <v>9</v>
      </c>
      <c r="I14" s="46"/>
      <c r="J14" s="46"/>
      <c r="K14" s="46"/>
      <c r="L14" s="46"/>
      <c r="M14" s="62">
        <f t="shared" si="1"/>
        <v>0</v>
      </c>
      <c r="N14" s="63">
        <f t="shared" si="4"/>
        <v>0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0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/>
      <c r="C15" s="61"/>
      <c r="D15" s="61"/>
      <c r="E15" s="61"/>
      <c r="F15" s="62">
        <f t="shared" si="0"/>
        <v>0</v>
      </c>
      <c r="G15" s="63">
        <f t="shared" si="3"/>
        <v>0</v>
      </c>
      <c r="H15" s="64" t="s">
        <v>12</v>
      </c>
      <c r="I15" s="46"/>
      <c r="J15" s="46"/>
      <c r="K15" s="46"/>
      <c r="L15" s="46"/>
      <c r="M15" s="62">
        <f t="shared" si="1"/>
        <v>0</v>
      </c>
      <c r="N15" s="63">
        <f t="shared" si="4"/>
        <v>0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0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/>
      <c r="C16" s="61"/>
      <c r="D16" s="61"/>
      <c r="E16" s="61"/>
      <c r="F16" s="62">
        <f t="shared" si="0"/>
        <v>0</v>
      </c>
      <c r="G16" s="63">
        <f t="shared" si="3"/>
        <v>0</v>
      </c>
      <c r="H16" s="64" t="s">
        <v>15</v>
      </c>
      <c r="I16" s="46"/>
      <c r="J16" s="46"/>
      <c r="K16" s="46"/>
      <c r="L16" s="46"/>
      <c r="M16" s="62">
        <f t="shared" si="1"/>
        <v>0</v>
      </c>
      <c r="N16" s="63">
        <f t="shared" si="4"/>
        <v>0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0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/>
      <c r="C17" s="61"/>
      <c r="D17" s="61"/>
      <c r="E17" s="61"/>
      <c r="F17" s="62">
        <f t="shared" si="0"/>
        <v>0</v>
      </c>
      <c r="G17" s="63">
        <f t="shared" si="3"/>
        <v>0</v>
      </c>
      <c r="H17" s="64" t="s">
        <v>18</v>
      </c>
      <c r="I17" s="46"/>
      <c r="J17" s="46"/>
      <c r="K17" s="46"/>
      <c r="L17" s="46"/>
      <c r="M17" s="62">
        <f t="shared" si="1"/>
        <v>0</v>
      </c>
      <c r="N17" s="63">
        <f t="shared" si="4"/>
        <v>0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/>
      <c r="C18" s="61"/>
      <c r="D18" s="61"/>
      <c r="E18" s="61"/>
      <c r="F18" s="62">
        <f t="shared" si="0"/>
        <v>0</v>
      </c>
      <c r="G18" s="63">
        <f t="shared" si="3"/>
        <v>0</v>
      </c>
      <c r="H18" s="64" t="s">
        <v>20</v>
      </c>
      <c r="I18" s="46"/>
      <c r="J18" s="46"/>
      <c r="K18" s="46"/>
      <c r="L18" s="46"/>
      <c r="M18" s="62">
        <f t="shared" si="1"/>
        <v>0</v>
      </c>
      <c r="N18" s="63">
        <f t="shared" si="4"/>
        <v>0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/>
      <c r="C19" s="69"/>
      <c r="D19" s="69"/>
      <c r="E19" s="69"/>
      <c r="F19" s="70">
        <f t="shared" si="0"/>
        <v>0</v>
      </c>
      <c r="G19" s="71">
        <f t="shared" si="3"/>
        <v>0</v>
      </c>
      <c r="H19" s="72" t="s">
        <v>22</v>
      </c>
      <c r="I19" s="45"/>
      <c r="J19" s="45"/>
      <c r="K19" s="45"/>
      <c r="L19" s="45"/>
      <c r="M19" s="62">
        <f t="shared" si="1"/>
        <v>0</v>
      </c>
      <c r="N19" s="63">
        <f>M16+M17+M18+M19</f>
        <v>0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/>
      <c r="C20" s="67"/>
      <c r="D20" s="67"/>
      <c r="E20" s="67"/>
      <c r="F20" s="73">
        <f t="shared" si="0"/>
        <v>0</v>
      </c>
      <c r="G20" s="74"/>
      <c r="H20" s="64" t="s">
        <v>24</v>
      </c>
      <c r="I20" s="46"/>
      <c r="J20" s="46"/>
      <c r="K20" s="46"/>
      <c r="L20" s="46"/>
      <c r="M20" s="73">
        <f t="shared" si="1"/>
        <v>0</v>
      </c>
      <c r="N20" s="63">
        <f>M17+M18+M19+M20</f>
        <v>0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/>
      <c r="C21" s="61"/>
      <c r="D21" s="61"/>
      <c r="E21" s="61"/>
      <c r="F21" s="62">
        <f t="shared" si="0"/>
        <v>0</v>
      </c>
      <c r="G21" s="75"/>
      <c r="H21" s="72" t="s">
        <v>25</v>
      </c>
      <c r="I21" s="46"/>
      <c r="J21" s="46"/>
      <c r="K21" s="46"/>
      <c r="L21" s="46"/>
      <c r="M21" s="62">
        <f t="shared" si="1"/>
        <v>0</v>
      </c>
      <c r="N21" s="63">
        <f>M18+M19+M20+M21</f>
        <v>0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/>
      <c r="C22" s="61"/>
      <c r="D22" s="61"/>
      <c r="E22" s="61"/>
      <c r="F22" s="62">
        <f t="shared" si="0"/>
        <v>0</v>
      </c>
      <c r="G22" s="63"/>
      <c r="H22" s="68" t="s">
        <v>26</v>
      </c>
      <c r="I22" s="47"/>
      <c r="J22" s="47"/>
      <c r="K22" s="47"/>
      <c r="L22" s="47"/>
      <c r="M22" s="62">
        <f t="shared" si="1"/>
        <v>0</v>
      </c>
      <c r="N22" s="71">
        <f>M19+M20+M21+M22</f>
        <v>0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1" t="s">
        <v>47</v>
      </c>
      <c r="B23" s="192"/>
      <c r="C23" s="197" t="s">
        <v>50</v>
      </c>
      <c r="D23" s="198"/>
      <c r="E23" s="198"/>
      <c r="F23" s="199"/>
      <c r="G23" s="89">
        <f>MAX(G13:G19)</f>
        <v>0</v>
      </c>
      <c r="H23" s="195" t="s">
        <v>48</v>
      </c>
      <c r="I23" s="196"/>
      <c r="J23" s="188" t="s">
        <v>50</v>
      </c>
      <c r="K23" s="189"/>
      <c r="L23" s="189"/>
      <c r="M23" s="190"/>
      <c r="N23" s="90">
        <f>MAX(N10:N22)</f>
        <v>0</v>
      </c>
      <c r="O23" s="191" t="s">
        <v>49</v>
      </c>
      <c r="P23" s="192"/>
      <c r="Q23" s="197" t="s">
        <v>50</v>
      </c>
      <c r="R23" s="198"/>
      <c r="S23" s="198"/>
      <c r="T23" s="199"/>
      <c r="U23" s="89">
        <f>MAX(U13:U21)</f>
        <v>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3"/>
      <c r="B24" s="194"/>
      <c r="C24" s="83" t="s">
        <v>73</v>
      </c>
      <c r="D24" s="86"/>
      <c r="E24" s="86"/>
      <c r="F24" s="87" t="s">
        <v>89</v>
      </c>
      <c r="G24" s="88"/>
      <c r="H24" s="193"/>
      <c r="I24" s="194"/>
      <c r="J24" s="83" t="s">
        <v>73</v>
      </c>
      <c r="K24" s="86"/>
      <c r="L24" s="86"/>
      <c r="M24" s="87" t="s">
        <v>90</v>
      </c>
      <c r="N24" s="88"/>
      <c r="O24" s="193"/>
      <c r="P24" s="194"/>
      <c r="Q24" s="83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20" sqref="W20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2" t="s">
        <v>56</v>
      </c>
      <c r="B5" s="172"/>
      <c r="C5" s="172"/>
      <c r="D5" s="176" t="str">
        <f>'G-1'!D5:H5</f>
        <v>CALLE 96 - KR 43</v>
      </c>
      <c r="E5" s="176"/>
      <c r="F5" s="176"/>
      <c r="G5" s="176"/>
      <c r="H5" s="176"/>
      <c r="I5" s="172" t="s">
        <v>53</v>
      </c>
      <c r="J5" s="172"/>
      <c r="K5" s="172"/>
      <c r="L5" s="177">
        <f>'G-1'!L5:N5</f>
        <v>0</v>
      </c>
      <c r="M5" s="177"/>
      <c r="N5" s="177"/>
      <c r="O5" s="12"/>
      <c r="P5" s="172" t="s">
        <v>57</v>
      </c>
      <c r="Q5" s="172"/>
      <c r="R5" s="172"/>
      <c r="S5" s="175" t="s">
        <v>94</v>
      </c>
      <c r="T5" s="175"/>
      <c r="U5" s="175"/>
    </row>
    <row r="6" spans="1:28" ht="12.75" customHeight="1" x14ac:dyDescent="0.2">
      <c r="A6" s="172" t="s">
        <v>55</v>
      </c>
      <c r="B6" s="172"/>
      <c r="C6" s="172"/>
      <c r="D6" s="173" t="s">
        <v>151</v>
      </c>
      <c r="E6" s="173"/>
      <c r="F6" s="173"/>
      <c r="G6" s="173"/>
      <c r="H6" s="173"/>
      <c r="I6" s="172" t="s">
        <v>59</v>
      </c>
      <c r="J6" s="172"/>
      <c r="K6" s="172"/>
      <c r="L6" s="178">
        <v>2</v>
      </c>
      <c r="M6" s="178"/>
      <c r="N6" s="178"/>
      <c r="O6" s="42"/>
      <c r="P6" s="172" t="s">
        <v>58</v>
      </c>
      <c r="Q6" s="172"/>
      <c r="R6" s="172"/>
      <c r="S6" s="186">
        <f>'G-1'!S6:U6</f>
        <v>44138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v>11</v>
      </c>
      <c r="C10" s="46">
        <v>69</v>
      </c>
      <c r="D10" s="46">
        <v>6</v>
      </c>
      <c r="E10" s="46">
        <v>0</v>
      </c>
      <c r="F10" s="62">
        <f>B10*0.5+C10*1+D10*2+E10*2.5</f>
        <v>86.5</v>
      </c>
      <c r="G10" s="2"/>
      <c r="H10" s="19" t="s">
        <v>4</v>
      </c>
      <c r="I10" s="46">
        <v>26</v>
      </c>
      <c r="J10" s="46">
        <v>117</v>
      </c>
      <c r="K10" s="46">
        <v>4</v>
      </c>
      <c r="L10" s="46">
        <v>2</v>
      </c>
      <c r="M10" s="6">
        <f>I10*0.5+J10*1+K10*2+L10*2.5</f>
        <v>143</v>
      </c>
      <c r="N10" s="9">
        <f>F20+F21+F22+M10</f>
        <v>533.5</v>
      </c>
      <c r="O10" s="19" t="s">
        <v>43</v>
      </c>
      <c r="P10" s="46">
        <v>25</v>
      </c>
      <c r="Q10" s="46">
        <v>130</v>
      </c>
      <c r="R10" s="46">
        <v>6</v>
      </c>
      <c r="S10" s="46">
        <v>3</v>
      </c>
      <c r="T10" s="6">
        <f>P10*0.5+Q10*1+R10*2+S10*2.5</f>
        <v>162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15</v>
      </c>
      <c r="C11" s="46">
        <v>85</v>
      </c>
      <c r="D11" s="46">
        <v>5</v>
      </c>
      <c r="E11" s="46">
        <v>1</v>
      </c>
      <c r="F11" s="6">
        <f t="shared" ref="F11:F22" si="0">B11*0.5+C11*1+D11*2+E11*2.5</f>
        <v>105</v>
      </c>
      <c r="G11" s="2"/>
      <c r="H11" s="19" t="s">
        <v>5</v>
      </c>
      <c r="I11" s="46">
        <v>29</v>
      </c>
      <c r="J11" s="46">
        <v>136</v>
      </c>
      <c r="K11" s="46">
        <v>4</v>
      </c>
      <c r="L11" s="46">
        <v>3</v>
      </c>
      <c r="M11" s="6">
        <f t="shared" ref="M11:M22" si="1">I11*0.5+J11*1+K11*2+L11*2.5</f>
        <v>166</v>
      </c>
      <c r="N11" s="9">
        <f>F21+F22+M10+M11</f>
        <v>577.5</v>
      </c>
      <c r="O11" s="19" t="s">
        <v>44</v>
      </c>
      <c r="P11" s="46">
        <v>36</v>
      </c>
      <c r="Q11" s="46">
        <v>162</v>
      </c>
      <c r="R11" s="46">
        <v>4</v>
      </c>
      <c r="S11" s="46">
        <v>3</v>
      </c>
      <c r="T11" s="6">
        <f t="shared" ref="T11:T21" si="2">P11*0.5+Q11*1+R11*2+S11*2.5</f>
        <v>195.5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10</v>
      </c>
      <c r="C12" s="46">
        <v>108</v>
      </c>
      <c r="D12" s="46">
        <v>4</v>
      </c>
      <c r="E12" s="46">
        <v>1</v>
      </c>
      <c r="F12" s="6">
        <f t="shared" si="0"/>
        <v>123.5</v>
      </c>
      <c r="G12" s="2"/>
      <c r="H12" s="19" t="s">
        <v>6</v>
      </c>
      <c r="I12" s="46">
        <v>28</v>
      </c>
      <c r="J12" s="46">
        <v>130</v>
      </c>
      <c r="K12" s="46">
        <v>5</v>
      </c>
      <c r="L12" s="46">
        <v>1</v>
      </c>
      <c r="M12" s="6">
        <f t="shared" si="1"/>
        <v>156.5</v>
      </c>
      <c r="N12" s="2">
        <f>F22+M10+M11+M12</f>
        <v>596.5</v>
      </c>
      <c r="O12" s="19" t="s">
        <v>32</v>
      </c>
      <c r="P12" s="46">
        <v>32</v>
      </c>
      <c r="Q12" s="46">
        <v>150</v>
      </c>
      <c r="R12" s="46">
        <v>7</v>
      </c>
      <c r="S12" s="46">
        <v>2</v>
      </c>
      <c r="T12" s="6">
        <f t="shared" si="2"/>
        <v>185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21</v>
      </c>
      <c r="C13" s="46">
        <v>104</v>
      </c>
      <c r="D13" s="46">
        <v>6</v>
      </c>
      <c r="E13" s="46">
        <v>0</v>
      </c>
      <c r="F13" s="6">
        <f t="shared" si="0"/>
        <v>126.5</v>
      </c>
      <c r="G13" s="2">
        <f>F10+F11+F12+F13</f>
        <v>441.5</v>
      </c>
      <c r="H13" s="19" t="s">
        <v>7</v>
      </c>
      <c r="I13" s="46">
        <v>37</v>
      </c>
      <c r="J13" s="46">
        <v>163</v>
      </c>
      <c r="K13" s="46">
        <v>10</v>
      </c>
      <c r="L13" s="46">
        <v>3</v>
      </c>
      <c r="M13" s="6">
        <f t="shared" si="1"/>
        <v>209</v>
      </c>
      <c r="N13" s="2">
        <f t="shared" ref="N13:N18" si="3">M10+M11+M12+M13</f>
        <v>674.5</v>
      </c>
      <c r="O13" s="19" t="s">
        <v>33</v>
      </c>
      <c r="P13" s="46">
        <v>37</v>
      </c>
      <c r="Q13" s="46">
        <v>147</v>
      </c>
      <c r="R13" s="46">
        <v>7</v>
      </c>
      <c r="S13" s="46">
        <v>1</v>
      </c>
      <c r="T13" s="6">
        <f t="shared" si="2"/>
        <v>182</v>
      </c>
      <c r="U13" s="2">
        <f t="shared" ref="U13:U21" si="4">T10+T11+T12+T13</f>
        <v>724.5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15</v>
      </c>
      <c r="C14" s="46">
        <v>109</v>
      </c>
      <c r="D14" s="46">
        <v>6</v>
      </c>
      <c r="E14" s="46">
        <v>5</v>
      </c>
      <c r="F14" s="6">
        <f t="shared" si="0"/>
        <v>141</v>
      </c>
      <c r="G14" s="2">
        <f t="shared" ref="G14:G19" si="5">F11+F12+F13+F14</f>
        <v>496</v>
      </c>
      <c r="H14" s="19" t="s">
        <v>9</v>
      </c>
      <c r="I14" s="46">
        <v>28</v>
      </c>
      <c r="J14" s="46">
        <v>127</v>
      </c>
      <c r="K14" s="46">
        <v>5</v>
      </c>
      <c r="L14" s="46">
        <v>2</v>
      </c>
      <c r="M14" s="6">
        <f t="shared" si="1"/>
        <v>156</v>
      </c>
      <c r="N14" s="2">
        <f t="shared" si="3"/>
        <v>687.5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562.5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15</v>
      </c>
      <c r="C15" s="46">
        <v>91</v>
      </c>
      <c r="D15" s="46">
        <v>8</v>
      </c>
      <c r="E15" s="46">
        <v>1</v>
      </c>
      <c r="F15" s="6">
        <f t="shared" si="0"/>
        <v>117</v>
      </c>
      <c r="G15" s="2">
        <f t="shared" si="5"/>
        <v>508</v>
      </c>
      <c r="H15" s="19" t="s">
        <v>12</v>
      </c>
      <c r="I15" s="46">
        <v>22</v>
      </c>
      <c r="J15" s="46">
        <v>125</v>
      </c>
      <c r="K15" s="46">
        <v>6</v>
      </c>
      <c r="L15" s="46">
        <v>2</v>
      </c>
      <c r="M15" s="6">
        <f t="shared" si="1"/>
        <v>153</v>
      </c>
      <c r="N15" s="2">
        <f t="shared" si="3"/>
        <v>674.5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367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20</v>
      </c>
      <c r="C16" s="46">
        <v>103</v>
      </c>
      <c r="D16" s="46">
        <v>5</v>
      </c>
      <c r="E16" s="46">
        <v>3</v>
      </c>
      <c r="F16" s="6">
        <f t="shared" si="0"/>
        <v>130.5</v>
      </c>
      <c r="G16" s="2">
        <f t="shared" si="5"/>
        <v>515</v>
      </c>
      <c r="H16" s="19" t="s">
        <v>15</v>
      </c>
      <c r="I16" s="46">
        <v>26</v>
      </c>
      <c r="J16" s="46">
        <v>129</v>
      </c>
      <c r="K16" s="46">
        <v>4</v>
      </c>
      <c r="L16" s="46">
        <v>1</v>
      </c>
      <c r="M16" s="6">
        <f t="shared" si="1"/>
        <v>152.5</v>
      </c>
      <c r="N16" s="2">
        <f t="shared" si="3"/>
        <v>670.5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182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21</v>
      </c>
      <c r="C17" s="46">
        <v>110</v>
      </c>
      <c r="D17" s="46">
        <v>5</v>
      </c>
      <c r="E17" s="46">
        <v>7</v>
      </c>
      <c r="F17" s="6">
        <f t="shared" si="0"/>
        <v>148</v>
      </c>
      <c r="G17" s="2">
        <f t="shared" si="5"/>
        <v>536.5</v>
      </c>
      <c r="H17" s="19" t="s">
        <v>18</v>
      </c>
      <c r="I17" s="46">
        <v>38</v>
      </c>
      <c r="J17" s="46">
        <v>118</v>
      </c>
      <c r="K17" s="46">
        <v>4</v>
      </c>
      <c r="L17" s="46">
        <v>2</v>
      </c>
      <c r="M17" s="6">
        <f t="shared" si="1"/>
        <v>150</v>
      </c>
      <c r="N17" s="2">
        <f t="shared" si="3"/>
        <v>611.5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22</v>
      </c>
      <c r="C18" s="46">
        <v>95</v>
      </c>
      <c r="D18" s="46">
        <v>6</v>
      </c>
      <c r="E18" s="46">
        <v>3</v>
      </c>
      <c r="F18" s="6">
        <f t="shared" si="0"/>
        <v>125.5</v>
      </c>
      <c r="G18" s="2">
        <f t="shared" si="5"/>
        <v>521</v>
      </c>
      <c r="H18" s="19" t="s">
        <v>20</v>
      </c>
      <c r="I18" s="46">
        <v>29</v>
      </c>
      <c r="J18" s="46">
        <v>120</v>
      </c>
      <c r="K18" s="46">
        <v>5</v>
      </c>
      <c r="L18" s="46">
        <v>0</v>
      </c>
      <c r="M18" s="6">
        <f t="shared" si="1"/>
        <v>144.5</v>
      </c>
      <c r="N18" s="2">
        <f t="shared" si="3"/>
        <v>600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21</v>
      </c>
      <c r="C19" s="47">
        <v>85</v>
      </c>
      <c r="D19" s="47">
        <v>7</v>
      </c>
      <c r="E19" s="47">
        <v>2</v>
      </c>
      <c r="F19" s="7">
        <f t="shared" si="0"/>
        <v>114.5</v>
      </c>
      <c r="G19" s="3">
        <f t="shared" si="5"/>
        <v>518.5</v>
      </c>
      <c r="H19" s="20" t="s">
        <v>22</v>
      </c>
      <c r="I19" s="45">
        <v>41</v>
      </c>
      <c r="J19" s="45">
        <v>115</v>
      </c>
      <c r="K19" s="45">
        <v>7</v>
      </c>
      <c r="L19" s="45">
        <v>0</v>
      </c>
      <c r="M19" s="6">
        <f t="shared" si="1"/>
        <v>149.5</v>
      </c>
      <c r="N19" s="2">
        <f>M16+M17+M18+M19</f>
        <v>596.5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19</v>
      </c>
      <c r="C20" s="45">
        <v>97</v>
      </c>
      <c r="D20" s="45">
        <v>4</v>
      </c>
      <c r="E20" s="45">
        <v>3</v>
      </c>
      <c r="F20" s="8">
        <f t="shared" si="0"/>
        <v>122</v>
      </c>
      <c r="G20" s="35"/>
      <c r="H20" s="19" t="s">
        <v>24</v>
      </c>
      <c r="I20" s="46">
        <v>33</v>
      </c>
      <c r="J20" s="46">
        <v>125</v>
      </c>
      <c r="K20" s="46">
        <v>4</v>
      </c>
      <c r="L20" s="46">
        <v>2</v>
      </c>
      <c r="M20" s="8">
        <f t="shared" si="1"/>
        <v>154.5</v>
      </c>
      <c r="N20" s="2">
        <f>M17+M18+M19+M20</f>
        <v>598.5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19</v>
      </c>
      <c r="C21" s="46">
        <v>111</v>
      </c>
      <c r="D21" s="46">
        <v>6</v>
      </c>
      <c r="E21" s="46">
        <v>2</v>
      </c>
      <c r="F21" s="6">
        <f t="shared" si="0"/>
        <v>137.5</v>
      </c>
      <c r="G21" s="36"/>
      <c r="H21" s="20" t="s">
        <v>25</v>
      </c>
      <c r="I21" s="46">
        <v>35</v>
      </c>
      <c r="J21" s="46">
        <v>121</v>
      </c>
      <c r="K21" s="46">
        <v>6</v>
      </c>
      <c r="L21" s="46">
        <v>3</v>
      </c>
      <c r="M21" s="6">
        <f t="shared" si="1"/>
        <v>158</v>
      </c>
      <c r="N21" s="2">
        <f>M18+M19+M20+M21</f>
        <v>606.5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23</v>
      </c>
      <c r="C22" s="46">
        <v>106</v>
      </c>
      <c r="D22" s="46">
        <v>3</v>
      </c>
      <c r="E22" s="46">
        <v>3</v>
      </c>
      <c r="F22" s="6">
        <f t="shared" si="0"/>
        <v>131</v>
      </c>
      <c r="G22" s="2"/>
      <c r="H22" s="21" t="s">
        <v>26</v>
      </c>
      <c r="I22" s="47">
        <v>30</v>
      </c>
      <c r="J22" s="47">
        <v>94</v>
      </c>
      <c r="K22" s="47">
        <v>4</v>
      </c>
      <c r="L22" s="47">
        <v>1</v>
      </c>
      <c r="M22" s="6">
        <f t="shared" si="1"/>
        <v>119.5</v>
      </c>
      <c r="N22" s="3">
        <f>M19+M20+M21+M22</f>
        <v>581.5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536.5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687.5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724.5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84</v>
      </c>
      <c r="G24" s="88"/>
      <c r="H24" s="163"/>
      <c r="I24" s="164"/>
      <c r="J24" s="82" t="s">
        <v>73</v>
      </c>
      <c r="K24" s="86"/>
      <c r="L24" s="86"/>
      <c r="M24" s="87" t="s">
        <v>67</v>
      </c>
      <c r="N24" s="88"/>
      <c r="O24" s="163"/>
      <c r="P24" s="164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V20" sqref="V2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4" t="s">
        <v>62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1" t="s">
        <v>54</v>
      </c>
      <c r="B5" s="171"/>
      <c r="C5" s="171"/>
      <c r="D5" s="26"/>
      <c r="E5" s="176" t="str">
        <f>'G-1'!E4:H4</f>
        <v>DE OBRA</v>
      </c>
      <c r="F5" s="176"/>
      <c r="G5" s="176"/>
      <c r="H5" s="17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2" t="s">
        <v>56</v>
      </c>
      <c r="B6" s="172"/>
      <c r="C6" s="172"/>
      <c r="D6" s="176" t="str">
        <f>'G-1'!D5:H5</f>
        <v>CALLE 96 - KR 43</v>
      </c>
      <c r="E6" s="176"/>
      <c r="F6" s="176"/>
      <c r="G6" s="176"/>
      <c r="H6" s="176"/>
      <c r="I6" s="172" t="s">
        <v>53</v>
      </c>
      <c r="J6" s="172"/>
      <c r="K6" s="172"/>
      <c r="L6" s="177">
        <f>'G-1'!L5:N5</f>
        <v>0</v>
      </c>
      <c r="M6" s="177"/>
      <c r="N6" s="177"/>
      <c r="O6" s="12"/>
      <c r="P6" s="172" t="s">
        <v>58</v>
      </c>
      <c r="Q6" s="172"/>
      <c r="R6" s="172"/>
      <c r="S6" s="212">
        <f>'G-1'!S6:U6</f>
        <v>44138</v>
      </c>
      <c r="T6" s="212"/>
      <c r="U6" s="212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f>'G-1'!B10+'G-2'!B10+'G-3'!B10+'G-4'!B10</f>
        <v>19</v>
      </c>
      <c r="C10" s="46">
        <f>'G-1'!C10+'G-2'!C10+'G-3'!C10+'G-4'!C10</f>
        <v>139</v>
      </c>
      <c r="D10" s="46">
        <f>'G-1'!D10+'G-2'!D10+'G-3'!D10+'G-4'!D10</f>
        <v>6</v>
      </c>
      <c r="E10" s="46">
        <f>'G-1'!E10+'G-2'!E10+'G-3'!E10+'G-4'!E10</f>
        <v>0</v>
      </c>
      <c r="F10" s="6">
        <f t="shared" ref="F10:F22" si="0">B10*0.5+C10*1+D10*2+E10*2.5</f>
        <v>160.5</v>
      </c>
      <c r="G10" s="2"/>
      <c r="H10" s="19" t="s">
        <v>4</v>
      </c>
      <c r="I10" s="46">
        <f>'G-1'!I10+'G-2'!I10+'G-3'!I10+'G-4'!I10</f>
        <v>44</v>
      </c>
      <c r="J10" s="46">
        <f>'G-1'!J10+'G-2'!J10+'G-3'!J10+'G-4'!J10</f>
        <v>184</v>
      </c>
      <c r="K10" s="46">
        <f>'G-1'!K10+'G-2'!K10+'G-3'!K10+'G-4'!K10</f>
        <v>4</v>
      </c>
      <c r="L10" s="46">
        <f>'G-1'!L10+'G-2'!L10+'G-3'!L10+'G-4'!L10</f>
        <v>3</v>
      </c>
      <c r="M10" s="6">
        <f t="shared" ref="M10:M22" si="1">I10*0.5+J10*1+K10*2+L10*2.5</f>
        <v>221.5</v>
      </c>
      <c r="N10" s="9">
        <f>F20+F21+F22+M10</f>
        <v>798</v>
      </c>
      <c r="O10" s="19" t="s">
        <v>43</v>
      </c>
      <c r="P10" s="46">
        <f>'G-1'!P10+'G-2'!P10+'G-3'!P10+'G-4'!P10</f>
        <v>35</v>
      </c>
      <c r="Q10" s="46">
        <f>'G-1'!Q10+'G-2'!Q10+'G-3'!Q10+'G-4'!Q10</f>
        <v>197</v>
      </c>
      <c r="R10" s="46">
        <f>'G-1'!R10+'G-2'!R10+'G-3'!R10+'G-4'!R10</f>
        <v>6</v>
      </c>
      <c r="S10" s="46">
        <f>'G-1'!S10+'G-2'!S10+'G-3'!S10+'G-4'!S10</f>
        <v>6</v>
      </c>
      <c r="T10" s="6">
        <f t="shared" ref="T10:T21" si="2">P10*0.5+Q10*1+R10*2+S10*2.5</f>
        <v>241.5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21</v>
      </c>
      <c r="C11" s="46">
        <f>'G-1'!C11+'G-2'!C11+'G-3'!C11+'G-4'!C11</f>
        <v>143</v>
      </c>
      <c r="D11" s="46">
        <f>'G-1'!D11+'G-2'!D11+'G-3'!D11+'G-4'!D11</f>
        <v>5</v>
      </c>
      <c r="E11" s="46">
        <f>'G-1'!E11+'G-2'!E11+'G-3'!E11+'G-4'!E11</f>
        <v>1</v>
      </c>
      <c r="F11" s="6">
        <f t="shared" si="0"/>
        <v>166</v>
      </c>
      <c r="G11" s="2"/>
      <c r="H11" s="19" t="s">
        <v>5</v>
      </c>
      <c r="I11" s="46">
        <f>'G-1'!I11+'G-2'!I11+'G-3'!I11+'G-4'!I11</f>
        <v>47</v>
      </c>
      <c r="J11" s="46">
        <f>'G-1'!J11+'G-2'!J11+'G-3'!J11+'G-4'!J11</f>
        <v>199</v>
      </c>
      <c r="K11" s="46">
        <f>'G-1'!K11+'G-2'!K11+'G-3'!K11+'G-4'!K11</f>
        <v>4</v>
      </c>
      <c r="L11" s="46">
        <f>'G-1'!L11+'G-2'!L11+'G-3'!L11+'G-4'!L11</f>
        <v>3</v>
      </c>
      <c r="M11" s="6">
        <f t="shared" si="1"/>
        <v>238</v>
      </c>
      <c r="N11" s="9">
        <f>F21+F22+M10+M11</f>
        <v>862.5</v>
      </c>
      <c r="O11" s="19" t="s">
        <v>44</v>
      </c>
      <c r="P11" s="46">
        <f>'G-1'!P11+'G-2'!P11+'G-3'!P11+'G-4'!P11</f>
        <v>50</v>
      </c>
      <c r="Q11" s="46">
        <f>'G-1'!Q11+'G-2'!Q11+'G-3'!Q11+'G-4'!Q11</f>
        <v>234</v>
      </c>
      <c r="R11" s="46">
        <f>'G-1'!R11+'G-2'!R11+'G-3'!R11+'G-4'!R11</f>
        <v>5</v>
      </c>
      <c r="S11" s="46">
        <f>'G-1'!S11+'G-2'!S11+'G-3'!S11+'G-4'!S11</f>
        <v>5</v>
      </c>
      <c r="T11" s="6">
        <f t="shared" si="2"/>
        <v>281.5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21</v>
      </c>
      <c r="C12" s="46">
        <f>'G-1'!C12+'G-2'!C12+'G-3'!C12+'G-4'!C12</f>
        <v>167</v>
      </c>
      <c r="D12" s="46">
        <f>'G-1'!D12+'G-2'!D12+'G-3'!D12+'G-4'!D12</f>
        <v>4</v>
      </c>
      <c r="E12" s="46">
        <f>'G-1'!E12+'G-2'!E12+'G-3'!E12+'G-4'!E12</f>
        <v>3</v>
      </c>
      <c r="F12" s="6">
        <f t="shared" si="0"/>
        <v>193</v>
      </c>
      <c r="G12" s="2"/>
      <c r="H12" s="19" t="s">
        <v>6</v>
      </c>
      <c r="I12" s="46">
        <f>'G-1'!I12+'G-2'!I12+'G-3'!I12+'G-4'!I12</f>
        <v>48</v>
      </c>
      <c r="J12" s="46">
        <f>'G-1'!J12+'G-2'!J12+'G-3'!J12+'G-4'!J12</f>
        <v>206</v>
      </c>
      <c r="K12" s="46">
        <f>'G-1'!K12+'G-2'!K12+'G-3'!K12+'G-4'!K12</f>
        <v>5</v>
      </c>
      <c r="L12" s="46">
        <f>'G-1'!L12+'G-2'!L12+'G-3'!L12+'G-4'!L12</f>
        <v>2</v>
      </c>
      <c r="M12" s="6">
        <f t="shared" si="1"/>
        <v>245</v>
      </c>
      <c r="N12" s="2">
        <f>F22+M10+M11+M12</f>
        <v>916.5</v>
      </c>
      <c r="O12" s="19" t="s">
        <v>32</v>
      </c>
      <c r="P12" s="46">
        <f>'G-1'!P12+'G-2'!P12+'G-3'!P12+'G-4'!P12</f>
        <v>48</v>
      </c>
      <c r="Q12" s="46">
        <f>'G-1'!Q12+'G-2'!Q12+'G-3'!Q12+'G-4'!Q12</f>
        <v>223</v>
      </c>
      <c r="R12" s="46">
        <f>'G-1'!R12+'G-2'!R12+'G-3'!R12+'G-4'!R12</f>
        <v>8</v>
      </c>
      <c r="S12" s="46">
        <f>'G-1'!S12+'G-2'!S12+'G-3'!S12+'G-4'!S12</f>
        <v>3</v>
      </c>
      <c r="T12" s="6">
        <f t="shared" si="2"/>
        <v>270.5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36</v>
      </c>
      <c r="C13" s="46">
        <f>'G-1'!C13+'G-2'!C13+'G-3'!C13+'G-4'!C13</f>
        <v>145</v>
      </c>
      <c r="D13" s="46">
        <f>'G-1'!D13+'G-2'!D13+'G-3'!D13+'G-4'!D13</f>
        <v>6</v>
      </c>
      <c r="E13" s="46">
        <f>'G-1'!E13+'G-2'!E13+'G-3'!E13+'G-4'!E13</f>
        <v>0</v>
      </c>
      <c r="F13" s="6">
        <f t="shared" si="0"/>
        <v>175</v>
      </c>
      <c r="G13" s="2">
        <f t="shared" ref="G13:G19" si="3">F10+F11+F12+F13</f>
        <v>694.5</v>
      </c>
      <c r="H13" s="19" t="s">
        <v>7</v>
      </c>
      <c r="I13" s="46">
        <f>'G-1'!I13+'G-2'!I13+'G-3'!I13+'G-4'!I13</f>
        <v>55</v>
      </c>
      <c r="J13" s="46">
        <f>'G-1'!J13+'G-2'!J13+'G-3'!J13+'G-4'!J13</f>
        <v>241</v>
      </c>
      <c r="K13" s="46">
        <f>'G-1'!K13+'G-2'!K13+'G-3'!K13+'G-4'!K13</f>
        <v>10</v>
      </c>
      <c r="L13" s="46">
        <f>'G-1'!L13+'G-2'!L13+'G-3'!L13+'G-4'!L13</f>
        <v>5</v>
      </c>
      <c r="M13" s="6">
        <f t="shared" si="1"/>
        <v>301</v>
      </c>
      <c r="N13" s="2">
        <f t="shared" ref="N13:N18" si="4">M10+M11+M12+M13</f>
        <v>1005.5</v>
      </c>
      <c r="O13" s="19" t="s">
        <v>33</v>
      </c>
      <c r="P13" s="46">
        <f>'G-1'!P13+'G-2'!P13+'G-3'!P13+'G-4'!P13</f>
        <v>45</v>
      </c>
      <c r="Q13" s="46">
        <f>'G-1'!Q13+'G-2'!Q13+'G-3'!Q13+'G-4'!Q13</f>
        <v>215</v>
      </c>
      <c r="R13" s="46">
        <f>'G-1'!R13+'G-2'!R13+'G-3'!R13+'G-4'!R13</f>
        <v>8</v>
      </c>
      <c r="S13" s="46">
        <f>'G-1'!S13+'G-2'!S13+'G-3'!S13+'G-4'!S13</f>
        <v>1</v>
      </c>
      <c r="T13" s="6">
        <f t="shared" si="2"/>
        <v>256</v>
      </c>
      <c r="U13" s="2">
        <f t="shared" ref="U13:U21" si="5">T10+T11+T12+T13</f>
        <v>1049.5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22</v>
      </c>
      <c r="C14" s="46">
        <f>'G-1'!C14+'G-2'!C14+'G-3'!C14+'G-4'!C14</f>
        <v>151</v>
      </c>
      <c r="D14" s="46">
        <f>'G-1'!D14+'G-2'!D14+'G-3'!D14+'G-4'!D14</f>
        <v>6</v>
      </c>
      <c r="E14" s="46">
        <f>'G-1'!E14+'G-2'!E14+'G-3'!E14+'G-4'!E14</f>
        <v>7</v>
      </c>
      <c r="F14" s="6">
        <f t="shared" si="0"/>
        <v>191.5</v>
      </c>
      <c r="G14" s="2">
        <f t="shared" si="3"/>
        <v>725.5</v>
      </c>
      <c r="H14" s="19" t="s">
        <v>9</v>
      </c>
      <c r="I14" s="46">
        <f>'G-1'!I14+'G-2'!I14+'G-3'!I14+'G-4'!I14</f>
        <v>39</v>
      </c>
      <c r="J14" s="46">
        <f>'G-1'!J14+'G-2'!J14+'G-3'!J14+'G-4'!J14</f>
        <v>189</v>
      </c>
      <c r="K14" s="46">
        <f>'G-1'!K14+'G-2'!K14+'G-3'!K14+'G-4'!K14</f>
        <v>5</v>
      </c>
      <c r="L14" s="46">
        <f>'G-1'!L14+'G-2'!L14+'G-3'!L14+'G-4'!L14</f>
        <v>2</v>
      </c>
      <c r="M14" s="6">
        <f t="shared" si="1"/>
        <v>223.5</v>
      </c>
      <c r="N14" s="2">
        <f t="shared" si="4"/>
        <v>1007.5</v>
      </c>
      <c r="O14" s="19" t="s">
        <v>29</v>
      </c>
      <c r="P14" s="46">
        <f>'G-1'!P14+'G-2'!P14+'G-3'!P14+'G-4'!P14</f>
        <v>0</v>
      </c>
      <c r="Q14" s="46">
        <f>'G-1'!Q14+'G-2'!Q14+'G-3'!Q14+'G-4'!Q14</f>
        <v>0</v>
      </c>
      <c r="R14" s="46">
        <f>'G-1'!R14+'G-2'!R14+'G-3'!R14+'G-4'!R14</f>
        <v>0</v>
      </c>
      <c r="S14" s="46">
        <f>'G-1'!S14+'G-2'!S14+'G-3'!S14+'G-4'!S14</f>
        <v>0</v>
      </c>
      <c r="T14" s="6">
        <f t="shared" si="2"/>
        <v>0</v>
      </c>
      <c r="U14" s="2">
        <f t="shared" si="5"/>
        <v>808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23</v>
      </c>
      <c r="C15" s="46">
        <f>'G-1'!C15+'G-2'!C15+'G-3'!C15+'G-4'!C15</f>
        <v>165</v>
      </c>
      <c r="D15" s="46">
        <f>'G-1'!D15+'G-2'!D15+'G-3'!D15+'G-4'!D15</f>
        <v>8</v>
      </c>
      <c r="E15" s="46">
        <f>'G-1'!E15+'G-2'!E15+'G-3'!E15+'G-4'!E15</f>
        <v>4</v>
      </c>
      <c r="F15" s="6">
        <f t="shared" si="0"/>
        <v>202.5</v>
      </c>
      <c r="G15" s="2">
        <f t="shared" si="3"/>
        <v>762</v>
      </c>
      <c r="H15" s="19" t="s">
        <v>12</v>
      </c>
      <c r="I15" s="46">
        <f>'G-1'!I15+'G-2'!I15+'G-3'!I15+'G-4'!I15</f>
        <v>36</v>
      </c>
      <c r="J15" s="46">
        <f>'G-1'!J15+'G-2'!J15+'G-3'!J15+'G-4'!J15</f>
        <v>187</v>
      </c>
      <c r="K15" s="46">
        <f>'G-1'!K15+'G-2'!K15+'G-3'!K15+'G-4'!K15</f>
        <v>6</v>
      </c>
      <c r="L15" s="46">
        <f>'G-1'!L15+'G-2'!L15+'G-3'!L15+'G-4'!L15</f>
        <v>4</v>
      </c>
      <c r="M15" s="6">
        <f t="shared" si="1"/>
        <v>227</v>
      </c>
      <c r="N15" s="2">
        <f t="shared" si="4"/>
        <v>996.5</v>
      </c>
      <c r="O15" s="18" t="s">
        <v>30</v>
      </c>
      <c r="P15" s="46">
        <f>'G-1'!P15+'G-2'!P15+'G-3'!P15+'G-4'!P15</f>
        <v>0</v>
      </c>
      <c r="Q15" s="46">
        <f>'G-1'!Q15+'G-2'!Q15+'G-3'!Q15+'G-4'!Q15</f>
        <v>0</v>
      </c>
      <c r="R15" s="46">
        <f>'G-1'!R15+'G-2'!R15+'G-3'!R15+'G-4'!R15</f>
        <v>0</v>
      </c>
      <c r="S15" s="46">
        <f>'G-1'!S15+'G-2'!S15+'G-3'!S15+'G-4'!S15</f>
        <v>0</v>
      </c>
      <c r="T15" s="6">
        <f t="shared" si="2"/>
        <v>0</v>
      </c>
      <c r="U15" s="2">
        <f t="shared" si="5"/>
        <v>526.5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26</v>
      </c>
      <c r="C16" s="46">
        <f>'G-1'!C16+'G-2'!C16+'G-3'!C16+'G-4'!C16</f>
        <v>152</v>
      </c>
      <c r="D16" s="46">
        <f>'G-1'!D16+'G-2'!D16+'G-3'!D16+'G-4'!D16</f>
        <v>6</v>
      </c>
      <c r="E16" s="46">
        <f>'G-1'!E16+'G-2'!E16+'G-3'!E16+'G-4'!E16</f>
        <v>6</v>
      </c>
      <c r="F16" s="6">
        <f t="shared" si="0"/>
        <v>192</v>
      </c>
      <c r="G16" s="2">
        <f t="shared" si="3"/>
        <v>761</v>
      </c>
      <c r="H16" s="19" t="s">
        <v>15</v>
      </c>
      <c r="I16" s="46">
        <f>'G-1'!I16+'G-2'!I16+'G-3'!I16+'G-4'!I16</f>
        <v>36</v>
      </c>
      <c r="J16" s="46">
        <f>'G-1'!J16+'G-2'!J16+'G-3'!J16+'G-4'!J16</f>
        <v>185</v>
      </c>
      <c r="K16" s="46">
        <f>'G-1'!K16+'G-2'!K16+'G-3'!K16+'G-4'!K16</f>
        <v>4</v>
      </c>
      <c r="L16" s="46">
        <f>'G-1'!L16+'G-2'!L16+'G-3'!L16+'G-4'!L16</f>
        <v>2</v>
      </c>
      <c r="M16" s="6">
        <f t="shared" si="1"/>
        <v>216</v>
      </c>
      <c r="N16" s="2">
        <f t="shared" si="4"/>
        <v>967.5</v>
      </c>
      <c r="O16" s="19" t="s">
        <v>8</v>
      </c>
      <c r="P16" s="46">
        <f>'G-1'!P16+'G-2'!P16+'G-3'!P16+'G-4'!P16</f>
        <v>0</v>
      </c>
      <c r="Q16" s="46">
        <f>'G-1'!Q16+'G-2'!Q16+'G-3'!Q16+'G-4'!Q16</f>
        <v>0</v>
      </c>
      <c r="R16" s="46">
        <f>'G-1'!R16+'G-2'!R16+'G-3'!R16+'G-4'!R16</f>
        <v>0</v>
      </c>
      <c r="S16" s="46">
        <f>'G-1'!S16+'G-2'!S16+'G-3'!S16+'G-4'!S16</f>
        <v>0</v>
      </c>
      <c r="T16" s="6">
        <f t="shared" si="2"/>
        <v>0</v>
      </c>
      <c r="U16" s="2">
        <f t="shared" si="5"/>
        <v>256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30</v>
      </c>
      <c r="C17" s="46">
        <f>'G-1'!C17+'G-2'!C17+'G-3'!C17+'G-4'!C17</f>
        <v>162</v>
      </c>
      <c r="D17" s="46">
        <f>'G-1'!D17+'G-2'!D17+'G-3'!D17+'G-4'!D17</f>
        <v>5</v>
      </c>
      <c r="E17" s="46">
        <f>'G-1'!E17+'G-2'!E17+'G-3'!E17+'G-4'!E17</f>
        <v>9</v>
      </c>
      <c r="F17" s="6">
        <f t="shared" si="0"/>
        <v>209.5</v>
      </c>
      <c r="G17" s="2">
        <f t="shared" si="3"/>
        <v>795.5</v>
      </c>
      <c r="H17" s="19" t="s">
        <v>18</v>
      </c>
      <c r="I17" s="46">
        <f>'G-1'!I17+'G-2'!I17+'G-3'!I17+'G-4'!I17</f>
        <v>43</v>
      </c>
      <c r="J17" s="46">
        <f>'G-1'!J17+'G-2'!J17+'G-3'!J17+'G-4'!J17</f>
        <v>154</v>
      </c>
      <c r="K17" s="46">
        <f>'G-1'!K17+'G-2'!K17+'G-3'!K17+'G-4'!K17</f>
        <v>4</v>
      </c>
      <c r="L17" s="46">
        <f>'G-1'!L17+'G-2'!L17+'G-3'!L17+'G-4'!L17</f>
        <v>3</v>
      </c>
      <c r="M17" s="6">
        <f t="shared" si="1"/>
        <v>191</v>
      </c>
      <c r="N17" s="2">
        <f t="shared" si="4"/>
        <v>857.5</v>
      </c>
      <c r="O17" s="19" t="s">
        <v>10</v>
      </c>
      <c r="P17" s="46">
        <f>'G-1'!P17+'G-2'!P17+'G-3'!P17+'G-4'!P17</f>
        <v>0</v>
      </c>
      <c r="Q17" s="46">
        <f>'G-1'!Q17+'G-2'!Q17+'G-3'!Q17+'G-4'!Q17</f>
        <v>0</v>
      </c>
      <c r="R17" s="46">
        <f>'G-1'!R17+'G-2'!R17+'G-3'!R17+'G-4'!R17</f>
        <v>0</v>
      </c>
      <c r="S17" s="46">
        <f>'G-1'!S17+'G-2'!S17+'G-3'!S17+'G-4'!S17</f>
        <v>0</v>
      </c>
      <c r="T17" s="6">
        <f t="shared" si="2"/>
        <v>0</v>
      </c>
      <c r="U17" s="2">
        <f t="shared" si="5"/>
        <v>0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30</v>
      </c>
      <c r="C18" s="46">
        <f>'G-1'!C18+'G-2'!C18+'G-3'!C18+'G-4'!C18</f>
        <v>138</v>
      </c>
      <c r="D18" s="46">
        <f>'G-1'!D18+'G-2'!D18+'G-3'!D18+'G-4'!D18</f>
        <v>6</v>
      </c>
      <c r="E18" s="46">
        <f>'G-1'!E18+'G-2'!E18+'G-3'!E18+'G-4'!E18</f>
        <v>5</v>
      </c>
      <c r="F18" s="6">
        <f t="shared" si="0"/>
        <v>177.5</v>
      </c>
      <c r="G18" s="2">
        <f t="shared" si="3"/>
        <v>781.5</v>
      </c>
      <c r="H18" s="19" t="s">
        <v>20</v>
      </c>
      <c r="I18" s="46">
        <f>'G-1'!I18+'G-2'!I18+'G-3'!I18+'G-4'!I18</f>
        <v>45</v>
      </c>
      <c r="J18" s="46">
        <f>'G-1'!J18+'G-2'!J18+'G-3'!J18+'G-4'!J18</f>
        <v>204</v>
      </c>
      <c r="K18" s="46">
        <f>'G-1'!K18+'G-2'!K18+'G-3'!K18+'G-4'!K18</f>
        <v>5</v>
      </c>
      <c r="L18" s="46">
        <f>'G-1'!L18+'G-2'!L18+'G-3'!L18+'G-4'!L18</f>
        <v>1</v>
      </c>
      <c r="M18" s="6">
        <f t="shared" si="1"/>
        <v>239</v>
      </c>
      <c r="N18" s="2">
        <f t="shared" si="4"/>
        <v>873</v>
      </c>
      <c r="O18" s="19" t="s">
        <v>13</v>
      </c>
      <c r="P18" s="46">
        <f>'G-1'!P18+'G-2'!P18+'G-3'!P18+'G-4'!P18</f>
        <v>0</v>
      </c>
      <c r="Q18" s="46">
        <f>'G-1'!Q18+'G-2'!Q18+'G-3'!Q18+'G-4'!Q18</f>
        <v>0</v>
      </c>
      <c r="R18" s="46">
        <f>'G-1'!R18+'G-2'!R18+'G-3'!R18+'G-4'!R18</f>
        <v>0</v>
      </c>
      <c r="S18" s="46">
        <f>'G-1'!S18+'G-2'!S18+'G-3'!S18+'G-4'!S18</f>
        <v>0</v>
      </c>
      <c r="T18" s="6">
        <f t="shared" si="2"/>
        <v>0</v>
      </c>
      <c r="U18" s="2">
        <f t="shared" si="5"/>
        <v>0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34</v>
      </c>
      <c r="C19" s="47">
        <f>'G-1'!C19+'G-2'!C19+'G-3'!C19+'G-4'!C19</f>
        <v>144</v>
      </c>
      <c r="D19" s="47">
        <f>'G-1'!D19+'G-2'!D19+'G-3'!D19+'G-4'!D19</f>
        <v>7</v>
      </c>
      <c r="E19" s="47">
        <f>'G-1'!E19+'G-2'!E19+'G-3'!E19+'G-4'!E19</f>
        <v>3</v>
      </c>
      <c r="F19" s="7">
        <f t="shared" si="0"/>
        <v>182.5</v>
      </c>
      <c r="G19" s="3">
        <f t="shared" si="3"/>
        <v>761.5</v>
      </c>
      <c r="H19" s="20" t="s">
        <v>22</v>
      </c>
      <c r="I19" s="46">
        <f>'G-1'!I19+'G-2'!I19+'G-3'!I19+'G-4'!I19</f>
        <v>55</v>
      </c>
      <c r="J19" s="46">
        <f>'G-1'!J19+'G-2'!J19+'G-3'!J19+'G-4'!J19</f>
        <v>177</v>
      </c>
      <c r="K19" s="46">
        <f>'G-1'!K19+'G-2'!K19+'G-3'!K19+'G-4'!K19</f>
        <v>7</v>
      </c>
      <c r="L19" s="46">
        <f>'G-1'!L19+'G-2'!L19+'G-3'!L19+'G-4'!L19</f>
        <v>0</v>
      </c>
      <c r="M19" s="6">
        <f t="shared" si="1"/>
        <v>218.5</v>
      </c>
      <c r="N19" s="2">
        <f>M16+M17+M18+M19</f>
        <v>864.5</v>
      </c>
      <c r="O19" s="19" t="s">
        <v>16</v>
      </c>
      <c r="P19" s="46">
        <f>'G-1'!P19+'G-2'!P19+'G-3'!P19+'G-4'!P19</f>
        <v>0</v>
      </c>
      <c r="Q19" s="46">
        <f>'G-1'!Q19+'G-2'!Q19+'G-3'!Q19+'G-4'!Q19</f>
        <v>0</v>
      </c>
      <c r="R19" s="46">
        <f>'G-1'!R19+'G-2'!R19+'G-3'!R19+'G-4'!R19</f>
        <v>0</v>
      </c>
      <c r="S19" s="46">
        <f>'G-1'!S19+'G-2'!S19+'G-3'!S19+'G-4'!S19</f>
        <v>0</v>
      </c>
      <c r="T19" s="6">
        <f t="shared" si="2"/>
        <v>0</v>
      </c>
      <c r="U19" s="2">
        <f t="shared" si="5"/>
        <v>0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30</v>
      </c>
      <c r="C20" s="45">
        <f>'G-1'!C20+'G-2'!C20+'G-3'!C20+'G-4'!C20</f>
        <v>143</v>
      </c>
      <c r="D20" s="45">
        <f>'G-1'!D20+'G-2'!D20+'G-3'!D20+'G-4'!D20</f>
        <v>4</v>
      </c>
      <c r="E20" s="45">
        <f>'G-1'!E20+'G-2'!E20+'G-3'!E20+'G-4'!E20</f>
        <v>3</v>
      </c>
      <c r="F20" s="8">
        <f t="shared" si="0"/>
        <v>173.5</v>
      </c>
      <c r="G20" s="35"/>
      <c r="H20" s="19" t="s">
        <v>24</v>
      </c>
      <c r="I20" s="46">
        <f>'G-1'!I20+'G-2'!I20+'G-3'!I20+'G-4'!I20</f>
        <v>45</v>
      </c>
      <c r="J20" s="46">
        <f>'G-1'!J20+'G-2'!J20+'G-3'!J20+'G-4'!J20</f>
        <v>195</v>
      </c>
      <c r="K20" s="46">
        <f>'G-1'!K20+'G-2'!K20+'G-3'!K20+'G-4'!K20</f>
        <v>4</v>
      </c>
      <c r="L20" s="46">
        <f>'G-1'!L20+'G-2'!L20+'G-3'!L20+'G-4'!L20</f>
        <v>3</v>
      </c>
      <c r="M20" s="8">
        <f t="shared" si="1"/>
        <v>233</v>
      </c>
      <c r="N20" s="2">
        <f>M17+M18+M19+M20</f>
        <v>881.5</v>
      </c>
      <c r="O20" s="19" t="s">
        <v>45</v>
      </c>
      <c r="P20" s="46">
        <f>'G-1'!P20+'G-2'!P20+'G-3'!P20+'G-4'!P20</f>
        <v>0</v>
      </c>
      <c r="Q20" s="46">
        <f>'G-1'!Q20+'G-2'!Q20+'G-3'!Q20+'G-4'!Q20</f>
        <v>0</v>
      </c>
      <c r="R20" s="46">
        <f>'G-1'!R20+'G-2'!R20+'G-3'!R20+'G-4'!R20</f>
        <v>0</v>
      </c>
      <c r="S20" s="46">
        <f>'G-1'!S20+'G-2'!S20+'G-3'!S20+'G-4'!S20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30</v>
      </c>
      <c r="C21" s="46">
        <f>'G-1'!C21+'G-2'!C21+'G-3'!C21+'G-4'!C21</f>
        <v>154</v>
      </c>
      <c r="D21" s="46">
        <f>'G-1'!D21+'G-2'!D21+'G-3'!D21+'G-4'!D21</f>
        <v>6</v>
      </c>
      <c r="E21" s="46">
        <f>'G-1'!E21+'G-2'!E21+'G-3'!E21+'G-4'!E21</f>
        <v>4</v>
      </c>
      <c r="F21" s="6">
        <f t="shared" si="0"/>
        <v>191</v>
      </c>
      <c r="G21" s="36"/>
      <c r="H21" s="20" t="s">
        <v>25</v>
      </c>
      <c r="I21" s="46">
        <f>'G-1'!I21+'G-2'!I21+'G-3'!I21+'G-4'!I21</f>
        <v>46</v>
      </c>
      <c r="J21" s="46">
        <f>'G-1'!J21+'G-2'!J21+'G-3'!J21+'G-4'!J21</f>
        <v>186</v>
      </c>
      <c r="K21" s="46">
        <f>'G-1'!K21+'G-2'!K21+'G-3'!K21+'G-4'!K21</f>
        <v>6</v>
      </c>
      <c r="L21" s="46">
        <f>'G-1'!L21+'G-2'!L21+'G-3'!L21+'G-4'!L21</f>
        <v>3</v>
      </c>
      <c r="M21" s="6">
        <f t="shared" si="1"/>
        <v>228.5</v>
      </c>
      <c r="N21" s="2">
        <f>M18+M19+M20+M21</f>
        <v>919</v>
      </c>
      <c r="O21" s="21" t="s">
        <v>46</v>
      </c>
      <c r="P21" s="47">
        <f>'G-1'!P21+'G-2'!P21+'G-3'!P21+'G-4'!P21</f>
        <v>0</v>
      </c>
      <c r="Q21" s="47">
        <f>'G-1'!Q21+'G-2'!Q21+'G-3'!Q21+'G-4'!Q21</f>
        <v>0</v>
      </c>
      <c r="R21" s="47">
        <f>'G-1'!R21+'G-2'!R21+'G-3'!R21+'G-4'!R21</f>
        <v>0</v>
      </c>
      <c r="S21" s="47">
        <f>'G-1'!S21+'G-2'!S21+'G-3'!S21+'G-4'!S21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44</v>
      </c>
      <c r="C22" s="46">
        <f>'G-1'!C22+'G-2'!C22+'G-3'!C22+'G-4'!C22</f>
        <v>169</v>
      </c>
      <c r="D22" s="46">
        <f>'G-1'!D22+'G-2'!D22+'G-3'!D22+'G-4'!D22</f>
        <v>3</v>
      </c>
      <c r="E22" s="46">
        <f>'G-1'!E22+'G-2'!E22+'G-3'!E22+'G-4'!E22</f>
        <v>6</v>
      </c>
      <c r="F22" s="6">
        <f t="shared" si="0"/>
        <v>212</v>
      </c>
      <c r="G22" s="2"/>
      <c r="H22" s="21" t="s">
        <v>26</v>
      </c>
      <c r="I22" s="46">
        <f>'G-1'!I22+'G-2'!I22+'G-3'!I22+'G-4'!I22</f>
        <v>41</v>
      </c>
      <c r="J22" s="46">
        <f>'G-1'!J22+'G-2'!J22+'G-3'!J22+'G-4'!J22</f>
        <v>153</v>
      </c>
      <c r="K22" s="46">
        <f>'G-1'!K22+'G-2'!K22+'G-3'!K22+'G-4'!K22</f>
        <v>5</v>
      </c>
      <c r="L22" s="46">
        <f>'G-1'!L22+'G-2'!L22+'G-3'!L22+'G-4'!L22</f>
        <v>3</v>
      </c>
      <c r="M22" s="6">
        <f t="shared" si="1"/>
        <v>191</v>
      </c>
      <c r="N22" s="3">
        <f>M19+M20+M21+M22</f>
        <v>871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795.5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1007.5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1049.5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84</v>
      </c>
      <c r="G24" s="88"/>
      <c r="H24" s="163"/>
      <c r="I24" s="164"/>
      <c r="J24" s="82" t="s">
        <v>73</v>
      </c>
      <c r="K24" s="86"/>
      <c r="L24" s="86"/>
      <c r="M24" s="87" t="s">
        <v>67</v>
      </c>
      <c r="N24" s="88"/>
      <c r="O24" s="163"/>
      <c r="P24" s="164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22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3" t="s">
        <v>112</v>
      </c>
      <c r="B2" s="213"/>
      <c r="C2" s="213"/>
      <c r="D2" s="213"/>
      <c r="E2" s="213"/>
      <c r="F2" s="213"/>
      <c r="G2" s="213"/>
      <c r="H2" s="213"/>
      <c r="I2" s="213"/>
      <c r="J2" s="213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4" t="s">
        <v>113</v>
      </c>
      <c r="B4" s="214"/>
      <c r="C4" s="215" t="s">
        <v>60</v>
      </c>
      <c r="D4" s="215"/>
      <c r="E4" s="215"/>
      <c r="F4" s="110"/>
      <c r="G4" s="106"/>
      <c r="H4" s="106"/>
      <c r="I4" s="106"/>
      <c r="J4" s="106"/>
    </row>
    <row r="5" spans="1:10" x14ac:dyDescent="0.2">
      <c r="A5" s="172" t="s">
        <v>56</v>
      </c>
      <c r="B5" s="172"/>
      <c r="C5" s="216" t="str">
        <f>'G-1'!D5</f>
        <v>CALLE 96 - KR 43</v>
      </c>
      <c r="D5" s="216"/>
      <c r="E5" s="216"/>
      <c r="F5" s="111"/>
      <c r="G5" s="112"/>
      <c r="H5" s="103" t="s">
        <v>53</v>
      </c>
      <c r="I5" s="217">
        <f>'G-1'!L5</f>
        <v>0</v>
      </c>
      <c r="J5" s="217"/>
    </row>
    <row r="6" spans="1:10" x14ac:dyDescent="0.2">
      <c r="A6" s="172" t="s">
        <v>114</v>
      </c>
      <c r="B6" s="172"/>
      <c r="C6" s="218" t="s">
        <v>150</v>
      </c>
      <c r="D6" s="218"/>
      <c r="E6" s="218"/>
      <c r="F6" s="111"/>
      <c r="G6" s="112"/>
      <c r="H6" s="103" t="s">
        <v>58</v>
      </c>
      <c r="I6" s="219">
        <f>'G-1'!S6</f>
        <v>44138</v>
      </c>
      <c r="J6" s="219"/>
    </row>
    <row r="7" spans="1:10" x14ac:dyDescent="0.2">
      <c r="A7" s="113"/>
      <c r="B7" s="113"/>
      <c r="C7" s="220"/>
      <c r="D7" s="220"/>
      <c r="E7" s="220"/>
      <c r="F7" s="220"/>
      <c r="G7" s="110"/>
      <c r="H7" s="114"/>
      <c r="I7" s="115"/>
      <c r="J7" s="106"/>
    </row>
    <row r="8" spans="1:10" x14ac:dyDescent="0.2">
      <c r="A8" s="221" t="s">
        <v>115</v>
      </c>
      <c r="B8" s="223" t="s">
        <v>116</v>
      </c>
      <c r="C8" s="221" t="s">
        <v>117</v>
      </c>
      <c r="D8" s="223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5" t="s">
        <v>123</v>
      </c>
      <c r="J8" s="227" t="s">
        <v>124</v>
      </c>
    </row>
    <row r="9" spans="1:10" x14ac:dyDescent="0.2">
      <c r="A9" s="222"/>
      <c r="B9" s="224"/>
      <c r="C9" s="222"/>
      <c r="D9" s="224"/>
      <c r="E9" s="119" t="s">
        <v>52</v>
      </c>
      <c r="F9" s="120" t="s">
        <v>0</v>
      </c>
      <c r="G9" s="121" t="s">
        <v>2</v>
      </c>
      <c r="H9" s="120" t="s">
        <v>3</v>
      </c>
      <c r="I9" s="226"/>
      <c r="J9" s="228"/>
    </row>
    <row r="10" spans="1:10" x14ac:dyDescent="0.2">
      <c r="A10" s="229" t="s">
        <v>125</v>
      </c>
      <c r="B10" s="232">
        <v>1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0"/>
      <c r="B11" s="233"/>
      <c r="C11" s="122" t="s">
        <v>127</v>
      </c>
      <c r="D11" s="125" t="s">
        <v>128</v>
      </c>
      <c r="E11" s="126">
        <v>7</v>
      </c>
      <c r="F11" s="126">
        <v>64</v>
      </c>
      <c r="G11" s="126">
        <v>1</v>
      </c>
      <c r="H11" s="126">
        <v>0</v>
      </c>
      <c r="I11" s="126">
        <f t="shared" ref="I11:I45" si="0">E11*0.5+F11+G11*2+H11*2.5</f>
        <v>69.5</v>
      </c>
      <c r="J11" s="127">
        <f>IF(I11=0,"0,00",I11/SUM(I10:I12)*100)</f>
        <v>70.918367346938766</v>
      </c>
    </row>
    <row r="12" spans="1:10" x14ac:dyDescent="0.2">
      <c r="A12" s="230"/>
      <c r="B12" s="233"/>
      <c r="C12" s="128" t="s">
        <v>137</v>
      </c>
      <c r="D12" s="129" t="s">
        <v>129</v>
      </c>
      <c r="E12" s="74">
        <v>4</v>
      </c>
      <c r="F12" s="74">
        <v>24</v>
      </c>
      <c r="G12" s="74">
        <v>0</v>
      </c>
      <c r="H12" s="74">
        <v>1</v>
      </c>
      <c r="I12" s="130">
        <f t="shared" si="0"/>
        <v>28.5</v>
      </c>
      <c r="J12" s="131">
        <f>IF(I12=0,"0,00",I12/SUM(I10:I12)*100)</f>
        <v>29.081632653061224</v>
      </c>
    </row>
    <row r="13" spans="1:10" x14ac:dyDescent="0.2">
      <c r="A13" s="230"/>
      <c r="B13" s="233"/>
      <c r="C13" s="132"/>
      <c r="D13" s="123" t="s">
        <v>126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0"/>
      <c r="B14" s="233"/>
      <c r="C14" s="122" t="s">
        <v>130</v>
      </c>
      <c r="D14" s="125" t="s">
        <v>128</v>
      </c>
      <c r="E14" s="126">
        <v>11</v>
      </c>
      <c r="F14" s="126">
        <v>69</v>
      </c>
      <c r="G14" s="126">
        <v>1</v>
      </c>
      <c r="H14" s="126">
        <v>2</v>
      </c>
      <c r="I14" s="126">
        <f t="shared" si="0"/>
        <v>81.5</v>
      </c>
      <c r="J14" s="127">
        <f>IF(I14=0,"0,00",I14/SUM(I13:I15)*100)</f>
        <v>88.108108108108112</v>
      </c>
    </row>
    <row r="15" spans="1:10" x14ac:dyDescent="0.2">
      <c r="A15" s="230"/>
      <c r="B15" s="233"/>
      <c r="C15" s="128" t="s">
        <v>138</v>
      </c>
      <c r="D15" s="129" t="s">
        <v>129</v>
      </c>
      <c r="E15" s="74">
        <v>0</v>
      </c>
      <c r="F15" s="74">
        <v>11</v>
      </c>
      <c r="G15" s="74">
        <v>0</v>
      </c>
      <c r="H15" s="74">
        <v>0</v>
      </c>
      <c r="I15" s="130">
        <f t="shared" si="0"/>
        <v>11</v>
      </c>
      <c r="J15" s="131">
        <f>IF(I15=0,"0,00",I15/SUM(I13:I15)*100)</f>
        <v>11.891891891891893</v>
      </c>
    </row>
    <row r="16" spans="1:10" x14ac:dyDescent="0.2">
      <c r="A16" s="230"/>
      <c r="B16" s="233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0"/>
      <c r="B17" s="233"/>
      <c r="C17" s="122" t="s">
        <v>131</v>
      </c>
      <c r="D17" s="125" t="s">
        <v>128</v>
      </c>
      <c r="E17" s="126">
        <v>14</v>
      </c>
      <c r="F17" s="126">
        <v>68</v>
      </c>
      <c r="G17" s="126">
        <v>2</v>
      </c>
      <c r="H17" s="126">
        <v>1</v>
      </c>
      <c r="I17" s="126">
        <f t="shared" si="0"/>
        <v>81.5</v>
      </c>
      <c r="J17" s="127">
        <f>IF(I17=0,"0,00",I17/SUM(I16:I18)*100)</f>
        <v>71.179039301310041</v>
      </c>
    </row>
    <row r="18" spans="1:10" x14ac:dyDescent="0.2">
      <c r="A18" s="231"/>
      <c r="B18" s="234"/>
      <c r="C18" s="133" t="s">
        <v>139</v>
      </c>
      <c r="D18" s="129" t="s">
        <v>129</v>
      </c>
      <c r="E18" s="74">
        <v>4</v>
      </c>
      <c r="F18" s="74">
        <v>31</v>
      </c>
      <c r="G18" s="74">
        <v>0</v>
      </c>
      <c r="H18" s="74">
        <v>0</v>
      </c>
      <c r="I18" s="130">
        <f t="shared" si="0"/>
        <v>33</v>
      </c>
      <c r="J18" s="131">
        <f>IF(I18=0,"0,00",I18/SUM(I16:I18)*100)</f>
        <v>28.820960698689959</v>
      </c>
    </row>
    <row r="19" spans="1:10" x14ac:dyDescent="0.2">
      <c r="A19" s="229" t="s">
        <v>132</v>
      </c>
      <c r="B19" s="232">
        <v>1</v>
      </c>
      <c r="C19" s="134"/>
      <c r="D19" s="123" t="s">
        <v>126</v>
      </c>
      <c r="E19" s="75">
        <v>4</v>
      </c>
      <c r="F19" s="75">
        <v>31</v>
      </c>
      <c r="G19" s="75">
        <v>0</v>
      </c>
      <c r="H19" s="75">
        <v>0</v>
      </c>
      <c r="I19" s="75">
        <f t="shared" si="0"/>
        <v>33</v>
      </c>
      <c r="J19" s="124">
        <f>IF(I19=0,"0,00",I19/SUM(I19:I21)*100)</f>
        <v>100</v>
      </c>
    </row>
    <row r="20" spans="1:10" x14ac:dyDescent="0.2">
      <c r="A20" s="230"/>
      <c r="B20" s="233"/>
      <c r="C20" s="122" t="s">
        <v>127</v>
      </c>
      <c r="D20" s="125" t="s">
        <v>128</v>
      </c>
      <c r="E20" s="126">
        <v>0</v>
      </c>
      <c r="F20" s="126">
        <v>0</v>
      </c>
      <c r="G20" s="126">
        <v>0</v>
      </c>
      <c r="H20" s="126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30"/>
      <c r="B21" s="233"/>
      <c r="C21" s="128" t="s">
        <v>140</v>
      </c>
      <c r="D21" s="129" t="s">
        <v>129</v>
      </c>
      <c r="E21" s="74">
        <v>0</v>
      </c>
      <c r="F21" s="74">
        <v>0</v>
      </c>
      <c r="G21" s="74">
        <v>0</v>
      </c>
      <c r="H21" s="74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30"/>
      <c r="B22" s="233"/>
      <c r="C22" s="132"/>
      <c r="D22" s="123" t="s">
        <v>126</v>
      </c>
      <c r="E22" s="75">
        <v>11</v>
      </c>
      <c r="F22" s="75">
        <v>44</v>
      </c>
      <c r="G22" s="75">
        <v>0</v>
      </c>
      <c r="H22" s="75">
        <v>0</v>
      </c>
      <c r="I22" s="75">
        <f t="shared" si="0"/>
        <v>49.5</v>
      </c>
      <c r="J22" s="124">
        <f>IF(I22=0,"0,00",I22/SUM(I22:I24)*100)</f>
        <v>100</v>
      </c>
    </row>
    <row r="23" spans="1:10" x14ac:dyDescent="0.2">
      <c r="A23" s="230"/>
      <c r="B23" s="233"/>
      <c r="C23" s="122" t="s">
        <v>130</v>
      </c>
      <c r="D23" s="125" t="s">
        <v>128</v>
      </c>
      <c r="E23" s="126">
        <v>0</v>
      </c>
      <c r="F23" s="126">
        <v>0</v>
      </c>
      <c r="G23" s="126">
        <v>0</v>
      </c>
      <c r="H23" s="126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30"/>
      <c r="B24" s="233"/>
      <c r="C24" s="128" t="s">
        <v>141</v>
      </c>
      <c r="D24" s="129" t="s">
        <v>129</v>
      </c>
      <c r="E24" s="74">
        <v>0</v>
      </c>
      <c r="F24" s="74">
        <v>0</v>
      </c>
      <c r="G24" s="74">
        <v>0</v>
      </c>
      <c r="H24" s="74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30"/>
      <c r="B25" s="233"/>
      <c r="C25" s="132"/>
      <c r="D25" s="123" t="s">
        <v>126</v>
      </c>
      <c r="E25" s="75">
        <v>6</v>
      </c>
      <c r="F25" s="75">
        <v>42</v>
      </c>
      <c r="G25" s="75">
        <v>0</v>
      </c>
      <c r="H25" s="75">
        <v>0</v>
      </c>
      <c r="I25" s="75">
        <f t="shared" si="0"/>
        <v>45</v>
      </c>
      <c r="J25" s="124">
        <f>IF(I25=0,"0,00",I25/SUM(I25:I27)*100)</f>
        <v>100</v>
      </c>
    </row>
    <row r="26" spans="1:10" x14ac:dyDescent="0.2">
      <c r="A26" s="230"/>
      <c r="B26" s="233"/>
      <c r="C26" s="122" t="s">
        <v>131</v>
      </c>
      <c r="D26" s="125" t="s">
        <v>128</v>
      </c>
      <c r="E26" s="126">
        <v>0</v>
      </c>
      <c r="F26" s="126">
        <v>0</v>
      </c>
      <c r="G26" s="126">
        <v>0</v>
      </c>
      <c r="H26" s="126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31"/>
      <c r="B27" s="234"/>
      <c r="C27" s="133" t="s">
        <v>142</v>
      </c>
      <c r="D27" s="129" t="s">
        <v>129</v>
      </c>
      <c r="E27" s="74">
        <v>0</v>
      </c>
      <c r="F27" s="74">
        <v>0</v>
      </c>
      <c r="G27" s="74">
        <v>0</v>
      </c>
      <c r="H27" s="74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29" t="s">
        <v>133</v>
      </c>
      <c r="B28" s="232">
        <v>1</v>
      </c>
      <c r="C28" s="134"/>
      <c r="D28" s="123" t="s">
        <v>126</v>
      </c>
      <c r="E28" s="243">
        <v>0</v>
      </c>
      <c r="F28" s="243">
        <v>0</v>
      </c>
      <c r="G28" s="243">
        <v>0</v>
      </c>
      <c r="H28" s="243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0"/>
      <c r="B29" s="233"/>
      <c r="C29" s="122" t="s">
        <v>127</v>
      </c>
      <c r="D29" s="125" t="s">
        <v>128</v>
      </c>
      <c r="E29" s="244">
        <v>0</v>
      </c>
      <c r="F29" s="244">
        <v>0</v>
      </c>
      <c r="G29" s="244">
        <v>0</v>
      </c>
      <c r="H29" s="244">
        <v>0</v>
      </c>
      <c r="I29" s="126">
        <f t="shared" si="0"/>
        <v>0</v>
      </c>
      <c r="J29" s="127" t="str">
        <f>IF(I29=0,"0,00",I29/SUM(I28:I30)*100)</f>
        <v>0,00</v>
      </c>
    </row>
    <row r="30" spans="1:10" x14ac:dyDescent="0.2">
      <c r="A30" s="230"/>
      <c r="B30" s="233"/>
      <c r="C30" s="128" t="s">
        <v>143</v>
      </c>
      <c r="D30" s="129" t="s">
        <v>129</v>
      </c>
      <c r="E30" s="245">
        <v>0</v>
      </c>
      <c r="F30" s="245">
        <v>0</v>
      </c>
      <c r="G30" s="245">
        <v>0</v>
      </c>
      <c r="H30" s="245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30"/>
      <c r="B31" s="233"/>
      <c r="C31" s="132"/>
      <c r="D31" s="123" t="s">
        <v>126</v>
      </c>
      <c r="E31" s="243">
        <v>0</v>
      </c>
      <c r="F31" s="243">
        <v>0</v>
      </c>
      <c r="G31" s="243">
        <v>0</v>
      </c>
      <c r="H31" s="243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0"/>
      <c r="B32" s="233"/>
      <c r="C32" s="122" t="s">
        <v>130</v>
      </c>
      <c r="D32" s="125" t="s">
        <v>128</v>
      </c>
      <c r="E32" s="244">
        <v>0</v>
      </c>
      <c r="F32" s="244">
        <v>0</v>
      </c>
      <c r="G32" s="244">
        <v>0</v>
      </c>
      <c r="H32" s="244">
        <v>0</v>
      </c>
      <c r="I32" s="126">
        <f t="shared" si="0"/>
        <v>0</v>
      </c>
      <c r="J32" s="127" t="str">
        <f>IF(I32=0,"0,00",I32/SUM(I31:I33)*100)</f>
        <v>0,00</v>
      </c>
    </row>
    <row r="33" spans="1:10" x14ac:dyDescent="0.2">
      <c r="A33" s="230"/>
      <c r="B33" s="233"/>
      <c r="C33" s="128" t="s">
        <v>144</v>
      </c>
      <c r="D33" s="129" t="s">
        <v>129</v>
      </c>
      <c r="E33" s="245">
        <v>0</v>
      </c>
      <c r="F33" s="245">
        <v>0</v>
      </c>
      <c r="G33" s="245">
        <v>0</v>
      </c>
      <c r="H33" s="245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30"/>
      <c r="B34" s="233"/>
      <c r="C34" s="132"/>
      <c r="D34" s="123" t="s">
        <v>126</v>
      </c>
      <c r="E34" s="243">
        <v>0</v>
      </c>
      <c r="F34" s="243">
        <v>0</v>
      </c>
      <c r="G34" s="243">
        <v>0</v>
      </c>
      <c r="H34" s="243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0"/>
      <c r="B35" s="233"/>
      <c r="C35" s="122" t="s">
        <v>131</v>
      </c>
      <c r="D35" s="125" t="s">
        <v>128</v>
      </c>
      <c r="E35" s="244">
        <v>0</v>
      </c>
      <c r="F35" s="244">
        <v>0</v>
      </c>
      <c r="G35" s="244">
        <v>0</v>
      </c>
      <c r="H35" s="244">
        <v>0</v>
      </c>
      <c r="I35" s="126">
        <f t="shared" si="0"/>
        <v>0</v>
      </c>
      <c r="J35" s="127" t="str">
        <f>IF(I35=0,"0,00",I35/SUM(I34:I36)*100)</f>
        <v>0,00</v>
      </c>
    </row>
    <row r="36" spans="1:10" x14ac:dyDescent="0.2">
      <c r="A36" s="231"/>
      <c r="B36" s="234"/>
      <c r="C36" s="133" t="s">
        <v>145</v>
      </c>
      <c r="D36" s="129" t="s">
        <v>129</v>
      </c>
      <c r="E36" s="245">
        <v>0</v>
      </c>
      <c r="F36" s="245">
        <v>0</v>
      </c>
      <c r="G36" s="245">
        <v>0</v>
      </c>
      <c r="H36" s="245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29" t="s">
        <v>134</v>
      </c>
      <c r="B37" s="232">
        <v>2</v>
      </c>
      <c r="C37" s="134"/>
      <c r="D37" s="123" t="s">
        <v>126</v>
      </c>
      <c r="E37" s="75">
        <v>4</v>
      </c>
      <c r="F37" s="75">
        <v>12</v>
      </c>
      <c r="G37" s="75">
        <v>2</v>
      </c>
      <c r="H37" s="75">
        <v>0</v>
      </c>
      <c r="I37" s="75">
        <f t="shared" si="0"/>
        <v>18</v>
      </c>
      <c r="J37" s="124">
        <f>IF(I37=0,"0,00",I37/SUM(I37:I39)*100)</f>
        <v>7.2874493927125501</v>
      </c>
    </row>
    <row r="38" spans="1:10" x14ac:dyDescent="0.2">
      <c r="A38" s="230"/>
      <c r="B38" s="233"/>
      <c r="C38" s="122" t="s">
        <v>127</v>
      </c>
      <c r="D38" s="125" t="s">
        <v>128</v>
      </c>
      <c r="E38" s="126">
        <v>48</v>
      </c>
      <c r="F38" s="126">
        <v>191</v>
      </c>
      <c r="G38" s="126">
        <v>7</v>
      </c>
      <c r="H38" s="126">
        <v>0</v>
      </c>
      <c r="I38" s="126">
        <f t="shared" si="0"/>
        <v>229</v>
      </c>
      <c r="J38" s="127">
        <f>IF(I38=0,"0,00",I38/SUM(I37:I39)*100)</f>
        <v>92.712550607287454</v>
      </c>
    </row>
    <row r="39" spans="1:10" x14ac:dyDescent="0.2">
      <c r="A39" s="230"/>
      <c r="B39" s="233"/>
      <c r="C39" s="128" t="s">
        <v>146</v>
      </c>
      <c r="D39" s="129" t="s">
        <v>129</v>
      </c>
      <c r="E39" s="74">
        <v>0</v>
      </c>
      <c r="F39" s="74">
        <v>0</v>
      </c>
      <c r="G39" s="74">
        <v>0</v>
      </c>
      <c r="H39" s="74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30"/>
      <c r="B40" s="233"/>
      <c r="C40" s="132"/>
      <c r="D40" s="123" t="s">
        <v>126</v>
      </c>
      <c r="E40" s="75">
        <v>3</v>
      </c>
      <c r="F40" s="75">
        <v>15</v>
      </c>
      <c r="G40" s="75">
        <v>2</v>
      </c>
      <c r="H40" s="75">
        <v>0</v>
      </c>
      <c r="I40" s="75">
        <f t="shared" si="0"/>
        <v>20.5</v>
      </c>
      <c r="J40" s="124">
        <f>IF(I40=0,"0,00",I40/SUM(I40:I42)*100)</f>
        <v>8.0078125</v>
      </c>
    </row>
    <row r="41" spans="1:10" x14ac:dyDescent="0.2">
      <c r="A41" s="230"/>
      <c r="B41" s="233"/>
      <c r="C41" s="122" t="s">
        <v>130</v>
      </c>
      <c r="D41" s="125" t="s">
        <v>128</v>
      </c>
      <c r="E41" s="126">
        <v>57</v>
      </c>
      <c r="F41" s="126">
        <v>181</v>
      </c>
      <c r="G41" s="126">
        <v>8</v>
      </c>
      <c r="H41" s="126">
        <v>4</v>
      </c>
      <c r="I41" s="126">
        <f t="shared" si="0"/>
        <v>235.5</v>
      </c>
      <c r="J41" s="127">
        <f>IF(I41=0,"0,00",I41/SUM(I40:I42)*100)</f>
        <v>91.9921875</v>
      </c>
    </row>
    <row r="42" spans="1:10" x14ac:dyDescent="0.2">
      <c r="A42" s="230"/>
      <c r="B42" s="233"/>
      <c r="C42" s="128" t="s">
        <v>147</v>
      </c>
      <c r="D42" s="129" t="s">
        <v>129</v>
      </c>
      <c r="E42" s="74">
        <v>0</v>
      </c>
      <c r="F42" s="74">
        <v>0</v>
      </c>
      <c r="G42" s="74">
        <v>0</v>
      </c>
      <c r="H42" s="74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30"/>
      <c r="B43" s="233"/>
      <c r="C43" s="132"/>
      <c r="D43" s="123" t="s">
        <v>126</v>
      </c>
      <c r="E43" s="75">
        <v>3</v>
      </c>
      <c r="F43" s="75">
        <v>16</v>
      </c>
      <c r="G43" s="75">
        <v>3</v>
      </c>
      <c r="H43" s="75">
        <v>0</v>
      </c>
      <c r="I43" s="75">
        <f t="shared" si="0"/>
        <v>23.5</v>
      </c>
      <c r="J43" s="124">
        <f>IF(I43=0,"0,00",I43/SUM(I43:I45)*100)</f>
        <v>6.7723342939481261</v>
      </c>
    </row>
    <row r="44" spans="1:10" x14ac:dyDescent="0.2">
      <c r="A44" s="230"/>
      <c r="B44" s="233"/>
      <c r="C44" s="122" t="s">
        <v>131</v>
      </c>
      <c r="D44" s="125" t="s">
        <v>128</v>
      </c>
      <c r="E44" s="126">
        <v>64</v>
      </c>
      <c r="F44" s="126">
        <v>262</v>
      </c>
      <c r="G44" s="126">
        <v>11</v>
      </c>
      <c r="H44" s="126">
        <v>3</v>
      </c>
      <c r="I44" s="126">
        <f t="shared" si="0"/>
        <v>323.5</v>
      </c>
      <c r="J44" s="127">
        <f>IF(I44=0,"0,00",I44/SUM(I43:I45)*100)</f>
        <v>93.22766570605188</v>
      </c>
    </row>
    <row r="45" spans="1:10" x14ac:dyDescent="0.2">
      <c r="A45" s="231"/>
      <c r="B45" s="234"/>
      <c r="C45" s="133" t="s">
        <v>148</v>
      </c>
      <c r="D45" s="129" t="s">
        <v>129</v>
      </c>
      <c r="E45" s="74">
        <v>0</v>
      </c>
      <c r="F45" s="74">
        <v>0</v>
      </c>
      <c r="G45" s="74">
        <v>0</v>
      </c>
      <c r="H45" s="74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tabSelected="1" topLeftCell="A7" zoomScale="91" zoomScaleNormal="91" workbookViewId="0">
      <selection activeCell="J6" sqref="J6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6" t="s">
        <v>95</v>
      </c>
      <c r="N2" s="236"/>
      <c r="O2" s="236"/>
      <c r="P2" s="236"/>
      <c r="Q2" s="236"/>
      <c r="R2" s="236"/>
      <c r="S2" s="236"/>
      <c r="T2" s="236"/>
      <c r="U2" s="236"/>
      <c r="V2" s="236"/>
      <c r="W2" s="236"/>
      <c r="X2" s="236"/>
      <c r="Y2" s="236"/>
      <c r="Z2" s="236"/>
      <c r="AA2" s="236"/>
      <c r="AB2" s="236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6" t="s">
        <v>96</v>
      </c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36"/>
      <c r="Z3" s="236"/>
      <c r="AA3" s="236"/>
      <c r="AB3" s="236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6" t="s">
        <v>97</v>
      </c>
      <c r="N4" s="236"/>
      <c r="O4" s="236"/>
      <c r="P4" s="236"/>
      <c r="Q4" s="236"/>
      <c r="R4" s="236"/>
      <c r="S4" s="236"/>
      <c r="T4" s="236"/>
      <c r="U4" s="236"/>
      <c r="V4" s="236"/>
      <c r="W4" s="236"/>
      <c r="X4" s="236"/>
      <c r="Y4" s="236"/>
      <c r="Z4" s="236"/>
      <c r="AA4" s="236"/>
      <c r="AB4" s="236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7" t="s">
        <v>98</v>
      </c>
      <c r="B8" s="237"/>
      <c r="C8" s="238" t="s">
        <v>99</v>
      </c>
      <c r="D8" s="238"/>
      <c r="E8" s="238"/>
      <c r="F8" s="238"/>
      <c r="G8" s="238"/>
      <c r="H8" s="238"/>
      <c r="I8" s="92"/>
      <c r="J8" s="92"/>
      <c r="K8" s="92"/>
      <c r="L8" s="237" t="s">
        <v>100</v>
      </c>
      <c r="M8" s="237"/>
      <c r="N8" s="237"/>
      <c r="O8" s="238" t="str">
        <f>'G-1'!D5</f>
        <v>CALLE 96 - KR 43</v>
      </c>
      <c r="P8" s="238"/>
      <c r="Q8" s="238"/>
      <c r="R8" s="238"/>
      <c r="S8" s="238"/>
      <c r="T8" s="92"/>
      <c r="U8" s="92"/>
      <c r="V8" s="237" t="s">
        <v>101</v>
      </c>
      <c r="W8" s="237"/>
      <c r="X8" s="237"/>
      <c r="Y8" s="238">
        <f>'G-1'!L5</f>
        <v>0</v>
      </c>
      <c r="Z8" s="238"/>
      <c r="AA8" s="238"/>
      <c r="AB8" s="92"/>
      <c r="AC8" s="92"/>
      <c r="AD8" s="92"/>
      <c r="AE8" s="92"/>
      <c r="AF8" s="92"/>
      <c r="AG8" s="92"/>
      <c r="AH8" s="237" t="s">
        <v>102</v>
      </c>
      <c r="AI8" s="237"/>
      <c r="AJ8" s="241">
        <f>'G-1'!S6</f>
        <v>44138</v>
      </c>
      <c r="AK8" s="241"/>
      <c r="AL8" s="241"/>
      <c r="AM8" s="241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5" t="s">
        <v>47</v>
      </c>
      <c r="E10" s="235"/>
      <c r="F10" s="235"/>
      <c r="G10" s="235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5" t="s">
        <v>136</v>
      </c>
      <c r="T10" s="235"/>
      <c r="U10" s="235"/>
      <c r="V10" s="235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5" t="s">
        <v>49</v>
      </c>
      <c r="AI10" s="235"/>
      <c r="AJ10" s="235"/>
      <c r="AK10" s="235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2" t="s">
        <v>104</v>
      </c>
      <c r="U12" s="242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178.5</v>
      </c>
      <c r="AV12" s="97">
        <f t="shared" si="0"/>
        <v>162</v>
      </c>
      <c r="AW12" s="97">
        <f t="shared" si="0"/>
        <v>171.5</v>
      </c>
      <c r="AX12" s="97">
        <f t="shared" si="0"/>
        <v>173.5</v>
      </c>
      <c r="AY12" s="97">
        <f t="shared" si="0"/>
        <v>190</v>
      </c>
      <c r="AZ12" s="97">
        <f t="shared" si="0"/>
        <v>192</v>
      </c>
      <c r="BA12" s="97">
        <f t="shared" si="0"/>
        <v>175</v>
      </c>
      <c r="BB12" s="97"/>
      <c r="BC12" s="97"/>
      <c r="BD12" s="97"/>
      <c r="BE12" s="97">
        <f t="shared" ref="BE12:BQ12" si="1">P14</f>
        <v>183.5</v>
      </c>
      <c r="BF12" s="97">
        <f t="shared" si="1"/>
        <v>205</v>
      </c>
      <c r="BG12" s="97">
        <f t="shared" si="1"/>
        <v>227.5</v>
      </c>
      <c r="BH12" s="97">
        <f t="shared" si="1"/>
        <v>229</v>
      </c>
      <c r="BI12" s="97">
        <f t="shared" si="1"/>
        <v>220</v>
      </c>
      <c r="BJ12" s="97">
        <f t="shared" si="1"/>
        <v>216.5</v>
      </c>
      <c r="BK12" s="97">
        <f t="shared" si="1"/>
        <v>199</v>
      </c>
      <c r="BL12" s="97">
        <f t="shared" si="1"/>
        <v>165.5</v>
      </c>
      <c r="BM12" s="97">
        <f t="shared" si="1"/>
        <v>174</v>
      </c>
      <c r="BN12" s="97">
        <f t="shared" si="1"/>
        <v>173.5</v>
      </c>
      <c r="BO12" s="97">
        <f t="shared" si="1"/>
        <v>178.5</v>
      </c>
      <c r="BP12" s="97">
        <f t="shared" si="1"/>
        <v>197</v>
      </c>
      <c r="BQ12" s="97">
        <f t="shared" si="1"/>
        <v>191</v>
      </c>
      <c r="BR12" s="97"/>
      <c r="BS12" s="97"/>
      <c r="BT12" s="97"/>
      <c r="BU12" s="97">
        <f t="shared" ref="BU12:CC12" si="2">AG14</f>
        <v>226.5</v>
      </c>
      <c r="BV12" s="97">
        <f t="shared" si="2"/>
        <v>177.5</v>
      </c>
      <c r="BW12" s="97">
        <f t="shared" si="2"/>
        <v>114.5</v>
      </c>
      <c r="BX12" s="97">
        <f t="shared" si="2"/>
        <v>55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105</v>
      </c>
      <c r="B13" s="149">
        <f>'G-1'!F10</f>
        <v>53.5</v>
      </c>
      <c r="C13" s="149">
        <f>'G-1'!F11</f>
        <v>49</v>
      </c>
      <c r="D13" s="149">
        <f>'G-1'!F12</f>
        <v>45</v>
      </c>
      <c r="E13" s="149">
        <f>'G-1'!F13</f>
        <v>31</v>
      </c>
      <c r="F13" s="149">
        <f>'G-1'!F14</f>
        <v>37</v>
      </c>
      <c r="G13" s="149">
        <f>'G-1'!F15</f>
        <v>58.5</v>
      </c>
      <c r="H13" s="149">
        <f>'G-1'!F16</f>
        <v>47</v>
      </c>
      <c r="I13" s="149">
        <f>'G-1'!F17</f>
        <v>47.5</v>
      </c>
      <c r="J13" s="149">
        <f>'G-1'!F18</f>
        <v>39</v>
      </c>
      <c r="K13" s="149">
        <f>'G-1'!F19</f>
        <v>41.5</v>
      </c>
      <c r="L13" s="150"/>
      <c r="M13" s="149">
        <f>'G-1'!F20</f>
        <v>31.5</v>
      </c>
      <c r="N13" s="149">
        <f>'G-1'!F21</f>
        <v>39.5</v>
      </c>
      <c r="O13" s="149">
        <f>'G-1'!F22</f>
        <v>58</v>
      </c>
      <c r="P13" s="149">
        <f>'G-1'!M10</f>
        <v>54.5</v>
      </c>
      <c r="Q13" s="149">
        <f>'G-1'!M11</f>
        <v>53</v>
      </c>
      <c r="R13" s="149">
        <f>'G-1'!M12</f>
        <v>62</v>
      </c>
      <c r="S13" s="149">
        <f>'G-1'!M13</f>
        <v>59.5</v>
      </c>
      <c r="T13" s="149">
        <f>'G-1'!M14</f>
        <v>45.5</v>
      </c>
      <c r="U13" s="149">
        <f>'G-1'!M15</f>
        <v>49.5</v>
      </c>
      <c r="V13" s="149">
        <f>'G-1'!M16</f>
        <v>44.5</v>
      </c>
      <c r="W13" s="149">
        <f>'G-1'!M17</f>
        <v>26</v>
      </c>
      <c r="X13" s="149">
        <f>'G-1'!M18</f>
        <v>54</v>
      </c>
      <c r="Y13" s="149">
        <f>'G-1'!M19</f>
        <v>49</v>
      </c>
      <c r="Z13" s="149">
        <f>'G-1'!M20</f>
        <v>49.5</v>
      </c>
      <c r="AA13" s="149">
        <f>'G-1'!M21</f>
        <v>44.5</v>
      </c>
      <c r="AB13" s="149">
        <f>'G-1'!M22</f>
        <v>48</v>
      </c>
      <c r="AC13" s="150"/>
      <c r="AD13" s="149">
        <f>'G-1'!T10</f>
        <v>49</v>
      </c>
      <c r="AE13" s="149">
        <f>'G-1'!T11</f>
        <v>63</v>
      </c>
      <c r="AF13" s="149">
        <f>'G-1'!T12</f>
        <v>59.5</v>
      </c>
      <c r="AG13" s="149">
        <f>'G-1'!T13</f>
        <v>55</v>
      </c>
      <c r="AH13" s="149">
        <f>'G-1'!T14</f>
        <v>0</v>
      </c>
      <c r="AI13" s="149">
        <f>'G-1'!T15</f>
        <v>0</v>
      </c>
      <c r="AJ13" s="149">
        <f>'G-1'!T16</f>
        <v>0</v>
      </c>
      <c r="AK13" s="149">
        <f>'G-1'!T17</f>
        <v>0</v>
      </c>
      <c r="AL13" s="149">
        <f>'G-1'!T18</f>
        <v>0</v>
      </c>
      <c r="AM13" s="149">
        <f>'G-1'!T19</f>
        <v>0</v>
      </c>
      <c r="AN13" s="149">
        <f>'G-1'!T20</f>
        <v>0</v>
      </c>
      <c r="AO13" s="149">
        <f>'G-1'!T21</f>
        <v>0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178.5</v>
      </c>
      <c r="F14" s="149">
        <f t="shared" ref="F14:K14" si="3">C13+D13+E13+F13</f>
        <v>162</v>
      </c>
      <c r="G14" s="149">
        <f t="shared" si="3"/>
        <v>171.5</v>
      </c>
      <c r="H14" s="149">
        <f t="shared" si="3"/>
        <v>173.5</v>
      </c>
      <c r="I14" s="149">
        <f t="shared" si="3"/>
        <v>190</v>
      </c>
      <c r="J14" s="149">
        <f t="shared" si="3"/>
        <v>192</v>
      </c>
      <c r="K14" s="149">
        <f t="shared" si="3"/>
        <v>175</v>
      </c>
      <c r="L14" s="150"/>
      <c r="M14" s="149"/>
      <c r="N14" s="149"/>
      <c r="O14" s="149"/>
      <c r="P14" s="149">
        <f>M13+N13+O13+P13</f>
        <v>183.5</v>
      </c>
      <c r="Q14" s="149">
        <f t="shared" ref="Q14:AB14" si="4">N13+O13+P13+Q13</f>
        <v>205</v>
      </c>
      <c r="R14" s="149">
        <f t="shared" si="4"/>
        <v>227.5</v>
      </c>
      <c r="S14" s="149">
        <f t="shared" si="4"/>
        <v>229</v>
      </c>
      <c r="T14" s="149">
        <f t="shared" si="4"/>
        <v>220</v>
      </c>
      <c r="U14" s="149">
        <f t="shared" si="4"/>
        <v>216.5</v>
      </c>
      <c r="V14" s="149">
        <f t="shared" si="4"/>
        <v>199</v>
      </c>
      <c r="W14" s="149">
        <f t="shared" si="4"/>
        <v>165.5</v>
      </c>
      <c r="X14" s="149">
        <f t="shared" si="4"/>
        <v>174</v>
      </c>
      <c r="Y14" s="149">
        <f t="shared" si="4"/>
        <v>173.5</v>
      </c>
      <c r="Z14" s="149">
        <f t="shared" si="4"/>
        <v>178.5</v>
      </c>
      <c r="AA14" s="149">
        <f t="shared" si="4"/>
        <v>197</v>
      </c>
      <c r="AB14" s="149">
        <f t="shared" si="4"/>
        <v>191</v>
      </c>
      <c r="AC14" s="150"/>
      <c r="AD14" s="149"/>
      <c r="AE14" s="149"/>
      <c r="AF14" s="149"/>
      <c r="AG14" s="149">
        <f>AD13+AE13+AF13+AG13</f>
        <v>226.5</v>
      </c>
      <c r="AH14" s="149">
        <f t="shared" ref="AH14:AO14" si="5">AE13+AF13+AG13+AH13</f>
        <v>177.5</v>
      </c>
      <c r="AI14" s="149">
        <f t="shared" si="5"/>
        <v>114.5</v>
      </c>
      <c r="AJ14" s="149">
        <f t="shared" si="5"/>
        <v>55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0.70918367346938771</v>
      </c>
      <c r="H15" s="152"/>
      <c r="I15" s="152" t="s">
        <v>110</v>
      </c>
      <c r="J15" s="153">
        <f>DIRECCIONALIDAD!J12/100</f>
        <v>0.29081632653061223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0.88108108108108107</v>
      </c>
      <c r="V15" s="152"/>
      <c r="W15" s="152"/>
      <c r="X15" s="152"/>
      <c r="Y15" s="152" t="s">
        <v>110</v>
      </c>
      <c r="Z15" s="153">
        <f>DIRECCIONALIDAD!J15/100</f>
        <v>0.11891891891891893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0.71179039301310043</v>
      </c>
      <c r="AL15" s="152"/>
      <c r="AM15" s="152"/>
      <c r="AN15" s="152" t="s">
        <v>110</v>
      </c>
      <c r="AO15" s="155">
        <f>DIRECCIONALIDAD!J18/100</f>
        <v>0.28820960698689957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9" t="s">
        <v>104</v>
      </c>
      <c r="U16" s="239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20.5</v>
      </c>
      <c r="C17" s="149">
        <f>'G-2'!F11</f>
        <v>12</v>
      </c>
      <c r="D17" s="149">
        <f>'G-2'!F12</f>
        <v>24.5</v>
      </c>
      <c r="E17" s="149">
        <f>'G-2'!F13</f>
        <v>17.5</v>
      </c>
      <c r="F17" s="149">
        <f>'G-2'!F14</f>
        <v>13.5</v>
      </c>
      <c r="G17" s="149">
        <f>'G-2'!F15</f>
        <v>27</v>
      </c>
      <c r="H17" s="149">
        <f>'G-2'!F16</f>
        <v>14.5</v>
      </c>
      <c r="I17" s="149">
        <f>'G-2'!F17</f>
        <v>14</v>
      </c>
      <c r="J17" s="149">
        <f>'G-2'!F18</f>
        <v>13</v>
      </c>
      <c r="K17" s="149">
        <f>'G-2'!F19</f>
        <v>26.5</v>
      </c>
      <c r="L17" s="150"/>
      <c r="M17" s="149">
        <f>'G-2'!F20</f>
        <v>20</v>
      </c>
      <c r="N17" s="149">
        <f>'G-2'!F21</f>
        <v>14</v>
      </c>
      <c r="O17" s="149">
        <f>'G-2'!F22</f>
        <v>23</v>
      </c>
      <c r="P17" s="149">
        <f>'G-2'!M10</f>
        <v>24</v>
      </c>
      <c r="Q17" s="149">
        <f>'G-2'!M11</f>
        <v>19</v>
      </c>
      <c r="R17" s="149">
        <f>'G-2'!M12</f>
        <v>26.5</v>
      </c>
      <c r="S17" s="149">
        <f>'G-2'!M13</f>
        <v>32.5</v>
      </c>
      <c r="T17" s="149">
        <f>'G-2'!M14</f>
        <v>22</v>
      </c>
      <c r="U17" s="149">
        <f>'G-2'!M15</f>
        <v>24.5</v>
      </c>
      <c r="V17" s="149">
        <f>'G-2'!M16</f>
        <v>19</v>
      </c>
      <c r="W17" s="149">
        <f>'G-2'!M17</f>
        <v>15</v>
      </c>
      <c r="X17" s="149">
        <f>'G-2'!M18</f>
        <v>40.5</v>
      </c>
      <c r="Y17" s="149">
        <f>'G-2'!M19</f>
        <v>20</v>
      </c>
      <c r="Z17" s="149">
        <f>'G-2'!M20</f>
        <v>29</v>
      </c>
      <c r="AA17" s="149">
        <f>'G-2'!M21</f>
        <v>26</v>
      </c>
      <c r="AB17" s="149">
        <f>'G-2'!M22</f>
        <v>23.5</v>
      </c>
      <c r="AC17" s="150"/>
      <c r="AD17" s="149">
        <f>'G-2'!T10</f>
        <v>30.5</v>
      </c>
      <c r="AE17" s="149">
        <f>'G-2'!T11</f>
        <v>23</v>
      </c>
      <c r="AF17" s="149">
        <f>'G-2'!T12</f>
        <v>26</v>
      </c>
      <c r="AG17" s="149">
        <f>'G-2'!T13</f>
        <v>19</v>
      </c>
      <c r="AH17" s="149">
        <f>'G-2'!T14</f>
        <v>0</v>
      </c>
      <c r="AI17" s="149">
        <f>'G-2'!T15</f>
        <v>0</v>
      </c>
      <c r="AJ17" s="149">
        <f>'G-2'!T16</f>
        <v>0</v>
      </c>
      <c r="AK17" s="149">
        <f>'G-2'!T17</f>
        <v>0</v>
      </c>
      <c r="AL17" s="149">
        <f>'G-2'!T18</f>
        <v>0</v>
      </c>
      <c r="AM17" s="149">
        <f>'G-2'!T19</f>
        <v>0</v>
      </c>
      <c r="AN17" s="149">
        <f>'G-2'!T20</f>
        <v>0</v>
      </c>
      <c r="AO17" s="149">
        <f>'G-2'!T21</f>
        <v>0</v>
      </c>
      <c r="AP17" s="101"/>
      <c r="AQ17" s="101"/>
      <c r="AR17" s="101"/>
      <c r="AS17" s="101"/>
      <c r="AT17" s="101"/>
      <c r="AU17" s="101">
        <f t="shared" ref="AU17:BA17" si="6">E18</f>
        <v>74.5</v>
      </c>
      <c r="AV17" s="101">
        <f t="shared" si="6"/>
        <v>67.5</v>
      </c>
      <c r="AW17" s="101">
        <f t="shared" si="6"/>
        <v>82.5</v>
      </c>
      <c r="AX17" s="101">
        <f t="shared" si="6"/>
        <v>72.5</v>
      </c>
      <c r="AY17" s="101">
        <f t="shared" si="6"/>
        <v>69</v>
      </c>
      <c r="AZ17" s="101">
        <f t="shared" si="6"/>
        <v>68.5</v>
      </c>
      <c r="BA17" s="101">
        <f t="shared" si="6"/>
        <v>68</v>
      </c>
      <c r="BB17" s="101"/>
      <c r="BC17" s="101"/>
      <c r="BD17" s="101"/>
      <c r="BE17" s="101">
        <f t="shared" ref="BE17:BQ17" si="7">P18</f>
        <v>81</v>
      </c>
      <c r="BF17" s="101">
        <f t="shared" si="7"/>
        <v>80</v>
      </c>
      <c r="BG17" s="101">
        <f t="shared" si="7"/>
        <v>92.5</v>
      </c>
      <c r="BH17" s="101">
        <f t="shared" si="7"/>
        <v>102</v>
      </c>
      <c r="BI17" s="101">
        <f t="shared" si="7"/>
        <v>100</v>
      </c>
      <c r="BJ17" s="101">
        <f t="shared" si="7"/>
        <v>105.5</v>
      </c>
      <c r="BK17" s="101">
        <f t="shared" si="7"/>
        <v>98</v>
      </c>
      <c r="BL17" s="101">
        <f t="shared" si="7"/>
        <v>80.5</v>
      </c>
      <c r="BM17" s="101">
        <f t="shared" si="7"/>
        <v>99</v>
      </c>
      <c r="BN17" s="101">
        <f t="shared" si="7"/>
        <v>94.5</v>
      </c>
      <c r="BO17" s="101">
        <f t="shared" si="7"/>
        <v>104.5</v>
      </c>
      <c r="BP17" s="101">
        <f t="shared" si="7"/>
        <v>115.5</v>
      </c>
      <c r="BQ17" s="101">
        <f t="shared" si="7"/>
        <v>98.5</v>
      </c>
      <c r="BR17" s="101"/>
      <c r="BS17" s="101"/>
      <c r="BT17" s="101"/>
      <c r="BU17" s="101">
        <f t="shared" ref="BU17:CC17" si="8">AG18</f>
        <v>98.5</v>
      </c>
      <c r="BV17" s="101">
        <f t="shared" si="8"/>
        <v>68</v>
      </c>
      <c r="BW17" s="101">
        <f t="shared" si="8"/>
        <v>45</v>
      </c>
      <c r="BX17" s="101">
        <f t="shared" si="8"/>
        <v>19</v>
      </c>
      <c r="BY17" s="101">
        <f t="shared" si="8"/>
        <v>0</v>
      </c>
      <c r="BZ17" s="101">
        <f t="shared" si="8"/>
        <v>0</v>
      </c>
      <c r="CA17" s="101">
        <f t="shared" si="8"/>
        <v>0</v>
      </c>
      <c r="CB17" s="101">
        <f t="shared" si="8"/>
        <v>0</v>
      </c>
      <c r="CC17" s="101">
        <f t="shared" si="8"/>
        <v>0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74.5</v>
      </c>
      <c r="F18" s="149">
        <f t="shared" ref="F18:K18" si="9">C17+D17+E17+F17</f>
        <v>67.5</v>
      </c>
      <c r="G18" s="149">
        <f t="shared" si="9"/>
        <v>82.5</v>
      </c>
      <c r="H18" s="149">
        <f t="shared" si="9"/>
        <v>72.5</v>
      </c>
      <c r="I18" s="149">
        <f t="shared" si="9"/>
        <v>69</v>
      </c>
      <c r="J18" s="149">
        <f t="shared" si="9"/>
        <v>68.5</v>
      </c>
      <c r="K18" s="149">
        <f t="shared" si="9"/>
        <v>68</v>
      </c>
      <c r="L18" s="150"/>
      <c r="M18" s="149"/>
      <c r="N18" s="149"/>
      <c r="O18" s="149"/>
      <c r="P18" s="149">
        <f>M17+N17+O17+P17</f>
        <v>81</v>
      </c>
      <c r="Q18" s="149">
        <f t="shared" ref="Q18:AB18" si="10">N17+O17+P17+Q17</f>
        <v>80</v>
      </c>
      <c r="R18" s="149">
        <f t="shared" si="10"/>
        <v>92.5</v>
      </c>
      <c r="S18" s="149">
        <f t="shared" si="10"/>
        <v>102</v>
      </c>
      <c r="T18" s="149">
        <f t="shared" si="10"/>
        <v>100</v>
      </c>
      <c r="U18" s="149">
        <f t="shared" si="10"/>
        <v>105.5</v>
      </c>
      <c r="V18" s="149">
        <f t="shared" si="10"/>
        <v>98</v>
      </c>
      <c r="W18" s="149">
        <f t="shared" si="10"/>
        <v>80.5</v>
      </c>
      <c r="X18" s="149">
        <f t="shared" si="10"/>
        <v>99</v>
      </c>
      <c r="Y18" s="149">
        <f t="shared" si="10"/>
        <v>94.5</v>
      </c>
      <c r="Z18" s="149">
        <f t="shared" si="10"/>
        <v>104.5</v>
      </c>
      <c r="AA18" s="149">
        <f t="shared" si="10"/>
        <v>115.5</v>
      </c>
      <c r="AB18" s="149">
        <f t="shared" si="10"/>
        <v>98.5</v>
      </c>
      <c r="AC18" s="150"/>
      <c r="AD18" s="149"/>
      <c r="AE18" s="149"/>
      <c r="AF18" s="149"/>
      <c r="AG18" s="149">
        <f>AD17+AE17+AF17+AG17</f>
        <v>98.5</v>
      </c>
      <c r="AH18" s="149">
        <f t="shared" ref="AH18:AO18" si="11">AE17+AF17+AG17+AH17</f>
        <v>68</v>
      </c>
      <c r="AI18" s="149">
        <f t="shared" si="11"/>
        <v>45</v>
      </c>
      <c r="AJ18" s="149">
        <f t="shared" si="11"/>
        <v>19</v>
      </c>
      <c r="AK18" s="149">
        <f t="shared" si="11"/>
        <v>0</v>
      </c>
      <c r="AL18" s="149">
        <f t="shared" si="11"/>
        <v>0</v>
      </c>
      <c r="AM18" s="149">
        <f t="shared" si="11"/>
        <v>0</v>
      </c>
      <c r="AN18" s="149">
        <f t="shared" si="11"/>
        <v>0</v>
      </c>
      <c r="AO18" s="149">
        <f t="shared" si="11"/>
        <v>0</v>
      </c>
      <c r="AP18" s="101"/>
      <c r="AQ18" s="101"/>
      <c r="AR18" s="101"/>
      <c r="AS18" s="101"/>
      <c r="AT18" s="101"/>
      <c r="AU18" s="101">
        <f t="shared" ref="AU18:BA18" si="12">E26</f>
        <v>441.5</v>
      </c>
      <c r="AV18" s="101">
        <f t="shared" si="12"/>
        <v>496</v>
      </c>
      <c r="AW18" s="101">
        <f t="shared" si="12"/>
        <v>508</v>
      </c>
      <c r="AX18" s="101">
        <f t="shared" si="12"/>
        <v>515</v>
      </c>
      <c r="AY18" s="101">
        <f t="shared" si="12"/>
        <v>536.5</v>
      </c>
      <c r="AZ18" s="101">
        <f t="shared" si="12"/>
        <v>521</v>
      </c>
      <c r="BA18" s="101">
        <f t="shared" si="12"/>
        <v>518.5</v>
      </c>
      <c r="BB18" s="101"/>
      <c r="BC18" s="101"/>
      <c r="BD18" s="101"/>
      <c r="BE18" s="101">
        <f t="shared" ref="BE18:BQ18" si="13">P26</f>
        <v>533.5</v>
      </c>
      <c r="BF18" s="101">
        <f t="shared" si="13"/>
        <v>577.5</v>
      </c>
      <c r="BG18" s="101">
        <f t="shared" si="13"/>
        <v>596.5</v>
      </c>
      <c r="BH18" s="101">
        <f t="shared" si="13"/>
        <v>674.5</v>
      </c>
      <c r="BI18" s="101">
        <f t="shared" si="13"/>
        <v>687.5</v>
      </c>
      <c r="BJ18" s="101">
        <f t="shared" si="13"/>
        <v>674.5</v>
      </c>
      <c r="BK18" s="101">
        <f t="shared" si="13"/>
        <v>670.5</v>
      </c>
      <c r="BL18" s="101">
        <f t="shared" si="13"/>
        <v>611.5</v>
      </c>
      <c r="BM18" s="101">
        <f t="shared" si="13"/>
        <v>600</v>
      </c>
      <c r="BN18" s="101">
        <f t="shared" si="13"/>
        <v>596.5</v>
      </c>
      <c r="BO18" s="101">
        <f t="shared" si="13"/>
        <v>598.5</v>
      </c>
      <c r="BP18" s="101">
        <f t="shared" si="13"/>
        <v>606.5</v>
      </c>
      <c r="BQ18" s="101">
        <f t="shared" si="13"/>
        <v>581.5</v>
      </c>
      <c r="BR18" s="101"/>
      <c r="BS18" s="101"/>
      <c r="BT18" s="101"/>
      <c r="BU18" s="101">
        <f t="shared" ref="BU18:CC18" si="14">AG26</f>
        <v>724.5</v>
      </c>
      <c r="BV18" s="101">
        <f t="shared" si="14"/>
        <v>562.5</v>
      </c>
      <c r="BW18" s="101">
        <f t="shared" si="14"/>
        <v>367</v>
      </c>
      <c r="BX18" s="101">
        <f t="shared" si="14"/>
        <v>182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1</v>
      </c>
      <c r="E19" s="152"/>
      <c r="F19" s="152" t="s">
        <v>109</v>
      </c>
      <c r="G19" s="153">
        <f>DIRECCIONALIDAD!J20/100</f>
        <v>0</v>
      </c>
      <c r="H19" s="152"/>
      <c r="I19" s="152" t="s">
        <v>110</v>
      </c>
      <c r="J19" s="153">
        <f>DIRECCIONALIDAD!J21/100</f>
        <v>0</v>
      </c>
      <c r="K19" s="154"/>
      <c r="L19" s="148"/>
      <c r="M19" s="151"/>
      <c r="N19" s="152"/>
      <c r="O19" s="152" t="s">
        <v>108</v>
      </c>
      <c r="P19" s="153">
        <f>DIRECCIONALIDAD!J22/100</f>
        <v>1</v>
      </c>
      <c r="Q19" s="152"/>
      <c r="R19" s="152"/>
      <c r="S19" s="152"/>
      <c r="T19" s="152" t="s">
        <v>109</v>
      </c>
      <c r="U19" s="153">
        <f>DIRECCIONALIDAD!J23/100</f>
        <v>0</v>
      </c>
      <c r="V19" s="152"/>
      <c r="W19" s="152"/>
      <c r="X19" s="152"/>
      <c r="Y19" s="152" t="s">
        <v>110</v>
      </c>
      <c r="Z19" s="153">
        <f>DIRECCIONALIDAD!J24/100</f>
        <v>0</v>
      </c>
      <c r="AA19" s="152"/>
      <c r="AB19" s="154"/>
      <c r="AC19" s="148"/>
      <c r="AD19" s="151"/>
      <c r="AE19" s="152" t="s">
        <v>108</v>
      </c>
      <c r="AF19" s="153">
        <f>DIRECCIONALIDAD!J25/100</f>
        <v>1</v>
      </c>
      <c r="AG19" s="152"/>
      <c r="AH19" s="152"/>
      <c r="AI19" s="152"/>
      <c r="AJ19" s="152" t="s">
        <v>109</v>
      </c>
      <c r="AK19" s="153">
        <f>DIRECCIONALIDAD!J26/100</f>
        <v>0</v>
      </c>
      <c r="AL19" s="152"/>
      <c r="AM19" s="152"/>
      <c r="AN19" s="152" t="s">
        <v>110</v>
      </c>
      <c r="AO19" s="155">
        <f>DIRECCIONALIDAD!J27/100</f>
        <v>0</v>
      </c>
      <c r="AP19" s="92"/>
      <c r="AQ19" s="92"/>
      <c r="AR19" s="92"/>
      <c r="AS19" s="92"/>
      <c r="AT19" s="92"/>
      <c r="AU19" s="92">
        <f t="shared" ref="AU19:BA19" si="15">E22</f>
        <v>0</v>
      </c>
      <c r="AV19" s="92">
        <f t="shared" si="15"/>
        <v>0</v>
      </c>
      <c r="AW19" s="92">
        <f t="shared" si="15"/>
        <v>0</v>
      </c>
      <c r="AX19" s="92">
        <f t="shared" si="15"/>
        <v>0</v>
      </c>
      <c r="AY19" s="92">
        <f t="shared" si="15"/>
        <v>0</v>
      </c>
      <c r="AZ19" s="92">
        <f t="shared" si="15"/>
        <v>0</v>
      </c>
      <c r="BA19" s="92">
        <f t="shared" si="15"/>
        <v>0</v>
      </c>
      <c r="BB19" s="92"/>
      <c r="BC19" s="92"/>
      <c r="BD19" s="92"/>
      <c r="BE19" s="92">
        <f t="shared" ref="BE19:BQ19" si="16">P22</f>
        <v>0</v>
      </c>
      <c r="BF19" s="92">
        <f t="shared" si="16"/>
        <v>0</v>
      </c>
      <c r="BG19" s="92">
        <f t="shared" si="16"/>
        <v>0</v>
      </c>
      <c r="BH19" s="92">
        <f t="shared" si="16"/>
        <v>0</v>
      </c>
      <c r="BI19" s="92">
        <f t="shared" si="16"/>
        <v>0</v>
      </c>
      <c r="BJ19" s="92">
        <f t="shared" si="16"/>
        <v>0</v>
      </c>
      <c r="BK19" s="92">
        <f t="shared" si="16"/>
        <v>0</v>
      </c>
      <c r="BL19" s="92">
        <f t="shared" si="16"/>
        <v>0</v>
      </c>
      <c r="BM19" s="92">
        <f t="shared" si="16"/>
        <v>0</v>
      </c>
      <c r="BN19" s="92">
        <f t="shared" si="16"/>
        <v>0</v>
      </c>
      <c r="BO19" s="92">
        <f t="shared" si="16"/>
        <v>0</v>
      </c>
      <c r="BP19" s="92">
        <f t="shared" si="16"/>
        <v>0</v>
      </c>
      <c r="BQ19" s="92">
        <f t="shared" si="16"/>
        <v>0</v>
      </c>
      <c r="BR19" s="92"/>
      <c r="BS19" s="92"/>
      <c r="BT19" s="92"/>
      <c r="BU19" s="92">
        <f t="shared" ref="BU19:CC19" si="17">AG22</f>
        <v>0</v>
      </c>
      <c r="BV19" s="92">
        <f t="shared" si="17"/>
        <v>0</v>
      </c>
      <c r="BW19" s="92">
        <f t="shared" si="17"/>
        <v>0</v>
      </c>
      <c r="BX19" s="92">
        <f t="shared" si="17"/>
        <v>0</v>
      </c>
      <c r="BY19" s="92">
        <f t="shared" si="17"/>
        <v>0</v>
      </c>
      <c r="BZ19" s="92">
        <f t="shared" si="17"/>
        <v>0</v>
      </c>
      <c r="CA19" s="92">
        <f t="shared" si="17"/>
        <v>0</v>
      </c>
      <c r="CB19" s="92">
        <f t="shared" si="17"/>
        <v>0</v>
      </c>
      <c r="CC19" s="92">
        <f t="shared" si="17"/>
        <v>0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9" t="s">
        <v>104</v>
      </c>
      <c r="U20" s="239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694.5</v>
      </c>
      <c r="AV20" s="92">
        <f t="shared" si="18"/>
        <v>725.5</v>
      </c>
      <c r="AW20" s="92">
        <f t="shared" si="18"/>
        <v>762</v>
      </c>
      <c r="AX20" s="92">
        <f t="shared" si="18"/>
        <v>761</v>
      </c>
      <c r="AY20" s="92">
        <f t="shared" si="18"/>
        <v>795.5</v>
      </c>
      <c r="AZ20" s="92">
        <f t="shared" si="18"/>
        <v>781.5</v>
      </c>
      <c r="BA20" s="92">
        <f t="shared" si="18"/>
        <v>761.5</v>
      </c>
      <c r="BB20" s="92"/>
      <c r="BC20" s="92"/>
      <c r="BD20" s="92"/>
      <c r="BE20" s="92">
        <f t="shared" ref="BE20:BQ20" si="19">P30</f>
        <v>798</v>
      </c>
      <c r="BF20" s="92">
        <f t="shared" si="19"/>
        <v>862.5</v>
      </c>
      <c r="BG20" s="92">
        <f t="shared" si="19"/>
        <v>916.5</v>
      </c>
      <c r="BH20" s="92">
        <f t="shared" si="19"/>
        <v>1005.5</v>
      </c>
      <c r="BI20" s="92">
        <f t="shared" si="19"/>
        <v>1007.5</v>
      </c>
      <c r="BJ20" s="92">
        <f t="shared" si="19"/>
        <v>996.5</v>
      </c>
      <c r="BK20" s="92">
        <f t="shared" si="19"/>
        <v>967.5</v>
      </c>
      <c r="BL20" s="92">
        <f t="shared" si="19"/>
        <v>857.5</v>
      </c>
      <c r="BM20" s="92">
        <f t="shared" si="19"/>
        <v>873</v>
      </c>
      <c r="BN20" s="92">
        <f t="shared" si="19"/>
        <v>864.5</v>
      </c>
      <c r="BO20" s="92">
        <f t="shared" si="19"/>
        <v>881.5</v>
      </c>
      <c r="BP20" s="92">
        <f t="shared" si="19"/>
        <v>919</v>
      </c>
      <c r="BQ20" s="92">
        <f t="shared" si="19"/>
        <v>871</v>
      </c>
      <c r="BR20" s="92"/>
      <c r="BS20" s="92"/>
      <c r="BT20" s="92"/>
      <c r="BU20" s="92">
        <f t="shared" ref="BU20:CC20" si="20">AG30</f>
        <v>1049.5</v>
      </c>
      <c r="BV20" s="92">
        <f t="shared" si="20"/>
        <v>808</v>
      </c>
      <c r="BW20" s="92">
        <f t="shared" si="20"/>
        <v>526.5</v>
      </c>
      <c r="BX20" s="92">
        <f t="shared" si="20"/>
        <v>256</v>
      </c>
      <c r="BY20" s="92">
        <f t="shared" si="20"/>
        <v>0</v>
      </c>
      <c r="BZ20" s="92">
        <f t="shared" si="20"/>
        <v>0</v>
      </c>
      <c r="CA20" s="92">
        <f t="shared" si="20"/>
        <v>0</v>
      </c>
      <c r="CB20" s="92">
        <f t="shared" si="20"/>
        <v>0</v>
      </c>
      <c r="CC20" s="92">
        <f t="shared" si="20"/>
        <v>0</v>
      </c>
    </row>
    <row r="21" spans="1:81" ht="16.5" customHeight="1" x14ac:dyDescent="0.2">
      <c r="A21" s="100" t="s">
        <v>105</v>
      </c>
      <c r="B21" s="149">
        <f>'G-3'!F10</f>
        <v>0</v>
      </c>
      <c r="C21" s="149">
        <f>'G-3'!F11</f>
        <v>0</v>
      </c>
      <c r="D21" s="149">
        <f>'G-3'!F12</f>
        <v>0</v>
      </c>
      <c r="E21" s="149">
        <f>'G-3'!F13</f>
        <v>0</v>
      </c>
      <c r="F21" s="149">
        <f>'G-3'!F14</f>
        <v>0</v>
      </c>
      <c r="G21" s="149">
        <f>'G-3'!F15</f>
        <v>0</v>
      </c>
      <c r="H21" s="149">
        <f>'G-3'!F16</f>
        <v>0</v>
      </c>
      <c r="I21" s="149">
        <f>'G-3'!F17</f>
        <v>0</v>
      </c>
      <c r="J21" s="149">
        <f>'G-3'!F18</f>
        <v>0</v>
      </c>
      <c r="K21" s="149">
        <f>'G-3'!F19</f>
        <v>0</v>
      </c>
      <c r="L21" s="150"/>
      <c r="M21" s="149">
        <f>'G-3'!F20</f>
        <v>0</v>
      </c>
      <c r="N21" s="149">
        <f>'G-3'!F21</f>
        <v>0</v>
      </c>
      <c r="O21" s="149">
        <f>'G-3'!F22</f>
        <v>0</v>
      </c>
      <c r="P21" s="149">
        <f>'G-3'!M10</f>
        <v>0</v>
      </c>
      <c r="Q21" s="149">
        <f>'G-3'!M11</f>
        <v>0</v>
      </c>
      <c r="R21" s="149">
        <f>'G-3'!M12</f>
        <v>0</v>
      </c>
      <c r="S21" s="149">
        <f>'G-3'!M13</f>
        <v>0</v>
      </c>
      <c r="T21" s="149">
        <f>'G-3'!M14</f>
        <v>0</v>
      </c>
      <c r="U21" s="149">
        <f>'G-3'!M15</f>
        <v>0</v>
      </c>
      <c r="V21" s="149">
        <f>'G-3'!M16</f>
        <v>0</v>
      </c>
      <c r="W21" s="149">
        <f>'G-3'!M17</f>
        <v>0</v>
      </c>
      <c r="X21" s="149">
        <f>'G-3'!M18</f>
        <v>0</v>
      </c>
      <c r="Y21" s="149">
        <f>'G-3'!M19</f>
        <v>0</v>
      </c>
      <c r="Z21" s="149">
        <f>'G-3'!M20</f>
        <v>0</v>
      </c>
      <c r="AA21" s="149">
        <f>'G-3'!M21</f>
        <v>0</v>
      </c>
      <c r="AB21" s="149">
        <f>'G-3'!M22</f>
        <v>0</v>
      </c>
      <c r="AC21" s="150"/>
      <c r="AD21" s="149">
        <f>'G-3'!T10</f>
        <v>0</v>
      </c>
      <c r="AE21" s="149">
        <f>'G-3'!T11</f>
        <v>0</v>
      </c>
      <c r="AF21" s="149">
        <f>'G-3'!T12</f>
        <v>0</v>
      </c>
      <c r="AG21" s="149">
        <f>'G-3'!T13</f>
        <v>0</v>
      </c>
      <c r="AH21" s="149">
        <f>'G-3'!T14</f>
        <v>0</v>
      </c>
      <c r="AI21" s="149">
        <f>'G-3'!T15</f>
        <v>0</v>
      </c>
      <c r="AJ21" s="149">
        <f>'G-3'!T16</f>
        <v>0</v>
      </c>
      <c r="AK21" s="149">
        <f>'G-3'!T17</f>
        <v>0</v>
      </c>
      <c r="AL21" s="149">
        <f>'G-3'!T18</f>
        <v>0</v>
      </c>
      <c r="AM21" s="149">
        <f>'G-3'!T19</f>
        <v>0</v>
      </c>
      <c r="AN21" s="149">
        <f>'G-3'!T20</f>
        <v>0</v>
      </c>
      <c r="AO21" s="149">
        <f>'G-3'!T21</f>
        <v>0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0</v>
      </c>
      <c r="F22" s="149">
        <f t="shared" ref="F22:K22" si="21">C21+D21+E21+F21</f>
        <v>0</v>
      </c>
      <c r="G22" s="149">
        <f t="shared" si="21"/>
        <v>0</v>
      </c>
      <c r="H22" s="149">
        <f t="shared" si="21"/>
        <v>0</v>
      </c>
      <c r="I22" s="149">
        <f t="shared" si="21"/>
        <v>0</v>
      </c>
      <c r="J22" s="149">
        <f t="shared" si="21"/>
        <v>0</v>
      </c>
      <c r="K22" s="149">
        <f t="shared" si="21"/>
        <v>0</v>
      </c>
      <c r="L22" s="150"/>
      <c r="M22" s="149"/>
      <c r="N22" s="149"/>
      <c r="O22" s="149"/>
      <c r="P22" s="149">
        <f>M21+N21+O21+P21</f>
        <v>0</v>
      </c>
      <c r="Q22" s="149">
        <f t="shared" ref="Q22:AB22" si="22">N21+O21+P21+Q21</f>
        <v>0</v>
      </c>
      <c r="R22" s="149">
        <f t="shared" si="22"/>
        <v>0</v>
      </c>
      <c r="S22" s="149">
        <f t="shared" si="22"/>
        <v>0</v>
      </c>
      <c r="T22" s="149">
        <f t="shared" si="22"/>
        <v>0</v>
      </c>
      <c r="U22" s="149">
        <f t="shared" si="22"/>
        <v>0</v>
      </c>
      <c r="V22" s="149">
        <f t="shared" si="22"/>
        <v>0</v>
      </c>
      <c r="W22" s="149">
        <f t="shared" si="22"/>
        <v>0</v>
      </c>
      <c r="X22" s="149">
        <f t="shared" si="22"/>
        <v>0</v>
      </c>
      <c r="Y22" s="149">
        <f t="shared" si="22"/>
        <v>0</v>
      </c>
      <c r="Z22" s="149">
        <f t="shared" si="22"/>
        <v>0</v>
      </c>
      <c r="AA22" s="149">
        <f t="shared" si="22"/>
        <v>0</v>
      </c>
      <c r="AB22" s="149">
        <f t="shared" si="22"/>
        <v>0</v>
      </c>
      <c r="AC22" s="150"/>
      <c r="AD22" s="149"/>
      <c r="AE22" s="149"/>
      <c r="AF22" s="149"/>
      <c r="AG22" s="149">
        <f>AD21+AE21+AF21+AG21</f>
        <v>0</v>
      </c>
      <c r="AH22" s="149">
        <f t="shared" ref="AH22:AO22" si="23">AE21+AF21+AG21+AH21</f>
        <v>0</v>
      </c>
      <c r="AI22" s="149">
        <f t="shared" si="23"/>
        <v>0</v>
      </c>
      <c r="AJ22" s="149">
        <f t="shared" si="23"/>
        <v>0</v>
      </c>
      <c r="AK22" s="149">
        <f t="shared" si="23"/>
        <v>0</v>
      </c>
      <c r="AL22" s="149">
        <f t="shared" si="23"/>
        <v>0</v>
      </c>
      <c r="AM22" s="149">
        <f t="shared" si="23"/>
        <v>0</v>
      </c>
      <c r="AN22" s="149">
        <f t="shared" si="23"/>
        <v>0</v>
      </c>
      <c r="AO22" s="149">
        <f t="shared" si="23"/>
        <v>0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0</v>
      </c>
      <c r="E23" s="152"/>
      <c r="F23" s="152" t="s">
        <v>109</v>
      </c>
      <c r="G23" s="153">
        <f>DIRECCIONALIDAD!J29/100</f>
        <v>0</v>
      </c>
      <c r="H23" s="152"/>
      <c r="I23" s="152" t="s">
        <v>110</v>
      </c>
      <c r="J23" s="153">
        <f>DIRECCIONALIDAD!J30/100</f>
        <v>0</v>
      </c>
      <c r="K23" s="154"/>
      <c r="L23" s="148"/>
      <c r="M23" s="151"/>
      <c r="N23" s="152"/>
      <c r="O23" s="152" t="s">
        <v>108</v>
      </c>
      <c r="P23" s="153">
        <f>DIRECCIONALIDAD!J31/100</f>
        <v>0</v>
      </c>
      <c r="Q23" s="152"/>
      <c r="R23" s="152"/>
      <c r="S23" s="152"/>
      <c r="T23" s="152" t="s">
        <v>109</v>
      </c>
      <c r="U23" s="153">
        <f>DIRECCIONALIDAD!J32/100</f>
        <v>0</v>
      </c>
      <c r="V23" s="152"/>
      <c r="W23" s="152"/>
      <c r="X23" s="152"/>
      <c r="Y23" s="152" t="s">
        <v>110</v>
      </c>
      <c r="Z23" s="153">
        <f>DIRECCIONALIDAD!J33/100</f>
        <v>0</v>
      </c>
      <c r="AA23" s="152"/>
      <c r="AB23" s="152"/>
      <c r="AC23" s="157"/>
      <c r="AD23" s="151"/>
      <c r="AE23" s="152" t="s">
        <v>108</v>
      </c>
      <c r="AF23" s="153">
        <f>DIRECCIONALIDAD!J34/100</f>
        <v>0</v>
      </c>
      <c r="AG23" s="152"/>
      <c r="AH23" s="152"/>
      <c r="AI23" s="152"/>
      <c r="AJ23" s="152" t="s">
        <v>109</v>
      </c>
      <c r="AK23" s="153">
        <f>DIRECCIONALIDAD!J35/100</f>
        <v>0</v>
      </c>
      <c r="AL23" s="152"/>
      <c r="AM23" s="152"/>
      <c r="AN23" s="152" t="s">
        <v>110</v>
      </c>
      <c r="AO23" s="155">
        <f>DIRECCIONALIDAD!J36/100</f>
        <v>0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9" t="s">
        <v>104</v>
      </c>
      <c r="U24" s="239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86.5</v>
      </c>
      <c r="C25" s="149">
        <f>'G-4'!F11</f>
        <v>105</v>
      </c>
      <c r="D25" s="149">
        <f>'G-4'!F12</f>
        <v>123.5</v>
      </c>
      <c r="E25" s="149">
        <f>'G-4'!F13</f>
        <v>126.5</v>
      </c>
      <c r="F25" s="149">
        <f>'G-4'!F14</f>
        <v>141</v>
      </c>
      <c r="G25" s="149">
        <f>'G-4'!F15</f>
        <v>117</v>
      </c>
      <c r="H25" s="149">
        <f>'G-4'!F16</f>
        <v>130.5</v>
      </c>
      <c r="I25" s="149">
        <f>'G-4'!F17</f>
        <v>148</v>
      </c>
      <c r="J25" s="149">
        <f>'G-4'!F18</f>
        <v>125.5</v>
      </c>
      <c r="K25" s="149">
        <f>'G-4'!F19</f>
        <v>114.5</v>
      </c>
      <c r="L25" s="150"/>
      <c r="M25" s="149">
        <f>'G-4'!F20</f>
        <v>122</v>
      </c>
      <c r="N25" s="149">
        <f>'G-4'!F21</f>
        <v>137.5</v>
      </c>
      <c r="O25" s="149">
        <f>'G-4'!F22</f>
        <v>131</v>
      </c>
      <c r="P25" s="149">
        <f>'G-4'!M10</f>
        <v>143</v>
      </c>
      <c r="Q25" s="149">
        <f>'G-4'!M11</f>
        <v>166</v>
      </c>
      <c r="R25" s="149">
        <f>'G-4'!M12</f>
        <v>156.5</v>
      </c>
      <c r="S25" s="149">
        <f>'G-4'!M13</f>
        <v>209</v>
      </c>
      <c r="T25" s="149">
        <f>'G-4'!M14</f>
        <v>156</v>
      </c>
      <c r="U25" s="149">
        <f>'G-4'!M15</f>
        <v>153</v>
      </c>
      <c r="V25" s="149">
        <f>'G-4'!M16</f>
        <v>152.5</v>
      </c>
      <c r="W25" s="149">
        <f>'G-4'!M17</f>
        <v>150</v>
      </c>
      <c r="X25" s="149">
        <f>'G-4'!M18</f>
        <v>144.5</v>
      </c>
      <c r="Y25" s="149">
        <f>'G-4'!M19</f>
        <v>149.5</v>
      </c>
      <c r="Z25" s="149">
        <f>'G-4'!M20</f>
        <v>154.5</v>
      </c>
      <c r="AA25" s="149">
        <f>'G-4'!M21</f>
        <v>158</v>
      </c>
      <c r="AB25" s="149">
        <f>'G-4'!M22</f>
        <v>119.5</v>
      </c>
      <c r="AC25" s="150"/>
      <c r="AD25" s="149">
        <f>'G-4'!T10</f>
        <v>162</v>
      </c>
      <c r="AE25" s="149">
        <f>'G-4'!T11</f>
        <v>195.5</v>
      </c>
      <c r="AF25" s="149">
        <f>'G-4'!T12</f>
        <v>185</v>
      </c>
      <c r="AG25" s="149">
        <f>'G-4'!T13</f>
        <v>182</v>
      </c>
      <c r="AH25" s="149">
        <f>'G-4'!T14</f>
        <v>0</v>
      </c>
      <c r="AI25" s="149">
        <f>'G-4'!T15</f>
        <v>0</v>
      </c>
      <c r="AJ25" s="149">
        <f>'G-4'!T16</f>
        <v>0</v>
      </c>
      <c r="AK25" s="149">
        <f>'G-4'!T17</f>
        <v>0</v>
      </c>
      <c r="AL25" s="149">
        <f>'G-4'!T18</f>
        <v>0</v>
      </c>
      <c r="AM25" s="149">
        <f>'G-4'!T19</f>
        <v>0</v>
      </c>
      <c r="AN25" s="149">
        <f>'G-4'!T20</f>
        <v>0</v>
      </c>
      <c r="AO25" s="149">
        <f>'G-4'!T21</f>
        <v>0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441.5</v>
      </c>
      <c r="F26" s="149">
        <f t="shared" ref="F26:K26" si="24">C25+D25+E25+F25</f>
        <v>496</v>
      </c>
      <c r="G26" s="149">
        <f t="shared" si="24"/>
        <v>508</v>
      </c>
      <c r="H26" s="149">
        <f t="shared" si="24"/>
        <v>515</v>
      </c>
      <c r="I26" s="149">
        <f t="shared" si="24"/>
        <v>536.5</v>
      </c>
      <c r="J26" s="149">
        <f t="shared" si="24"/>
        <v>521</v>
      </c>
      <c r="K26" s="149">
        <f t="shared" si="24"/>
        <v>518.5</v>
      </c>
      <c r="L26" s="150"/>
      <c r="M26" s="149"/>
      <c r="N26" s="149"/>
      <c r="O26" s="149"/>
      <c r="P26" s="149">
        <f>M25+N25+O25+P25</f>
        <v>533.5</v>
      </c>
      <c r="Q26" s="149">
        <f t="shared" ref="Q26:AB26" si="25">N25+O25+P25+Q25</f>
        <v>577.5</v>
      </c>
      <c r="R26" s="149">
        <f t="shared" si="25"/>
        <v>596.5</v>
      </c>
      <c r="S26" s="149">
        <f t="shared" si="25"/>
        <v>674.5</v>
      </c>
      <c r="T26" s="149">
        <f t="shared" si="25"/>
        <v>687.5</v>
      </c>
      <c r="U26" s="149">
        <f t="shared" si="25"/>
        <v>674.5</v>
      </c>
      <c r="V26" s="149">
        <f t="shared" si="25"/>
        <v>670.5</v>
      </c>
      <c r="W26" s="149">
        <f t="shared" si="25"/>
        <v>611.5</v>
      </c>
      <c r="X26" s="149">
        <f t="shared" si="25"/>
        <v>600</v>
      </c>
      <c r="Y26" s="149">
        <f t="shared" si="25"/>
        <v>596.5</v>
      </c>
      <c r="Z26" s="149">
        <f t="shared" si="25"/>
        <v>598.5</v>
      </c>
      <c r="AA26" s="149">
        <f t="shared" si="25"/>
        <v>606.5</v>
      </c>
      <c r="AB26" s="149">
        <f t="shared" si="25"/>
        <v>581.5</v>
      </c>
      <c r="AC26" s="150"/>
      <c r="AD26" s="149"/>
      <c r="AE26" s="149"/>
      <c r="AF26" s="149"/>
      <c r="AG26" s="149">
        <f>AD25+AE25+AF25+AG25</f>
        <v>724.5</v>
      </c>
      <c r="AH26" s="149">
        <f t="shared" ref="AH26:AO26" si="26">AE25+AF25+AG25+AH25</f>
        <v>562.5</v>
      </c>
      <c r="AI26" s="149">
        <f t="shared" si="26"/>
        <v>367</v>
      </c>
      <c r="AJ26" s="149">
        <f t="shared" si="26"/>
        <v>182</v>
      </c>
      <c r="AK26" s="149">
        <f t="shared" si="26"/>
        <v>0</v>
      </c>
      <c r="AL26" s="149">
        <f t="shared" si="26"/>
        <v>0</v>
      </c>
      <c r="AM26" s="149">
        <f t="shared" si="26"/>
        <v>0</v>
      </c>
      <c r="AN26" s="149">
        <f t="shared" si="26"/>
        <v>0</v>
      </c>
      <c r="AO26" s="149">
        <f t="shared" si="26"/>
        <v>0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7.28744939271255E-2</v>
      </c>
      <c r="E27" s="152"/>
      <c r="F27" s="152" t="s">
        <v>109</v>
      </c>
      <c r="G27" s="153">
        <f>DIRECCIONALIDAD!J38/100</f>
        <v>0.92712550607287458</v>
      </c>
      <c r="H27" s="152"/>
      <c r="I27" s="152" t="s">
        <v>110</v>
      </c>
      <c r="J27" s="153">
        <f>DIRECCIONALIDAD!J39/100</f>
        <v>0</v>
      </c>
      <c r="K27" s="154"/>
      <c r="L27" s="148"/>
      <c r="M27" s="151"/>
      <c r="N27" s="152"/>
      <c r="O27" s="152" t="s">
        <v>108</v>
      </c>
      <c r="P27" s="153">
        <f>DIRECCIONALIDAD!J40/100</f>
        <v>8.0078125E-2</v>
      </c>
      <c r="Q27" s="152"/>
      <c r="R27" s="152"/>
      <c r="S27" s="152"/>
      <c r="T27" s="152" t="s">
        <v>109</v>
      </c>
      <c r="U27" s="153">
        <f>DIRECCIONALIDAD!J41/100</f>
        <v>0.919921875</v>
      </c>
      <c r="V27" s="152"/>
      <c r="W27" s="152"/>
      <c r="X27" s="152"/>
      <c r="Y27" s="152" t="s">
        <v>110</v>
      </c>
      <c r="Z27" s="153">
        <f>DIRECCIONALIDAD!J42/100</f>
        <v>0</v>
      </c>
      <c r="AA27" s="152"/>
      <c r="AB27" s="154"/>
      <c r="AC27" s="148"/>
      <c r="AD27" s="151"/>
      <c r="AE27" s="152" t="s">
        <v>108</v>
      </c>
      <c r="AF27" s="153">
        <f>DIRECCIONALIDAD!J43/100</f>
        <v>6.7723342939481262E-2</v>
      </c>
      <c r="AG27" s="152"/>
      <c r="AH27" s="152"/>
      <c r="AI27" s="152"/>
      <c r="AJ27" s="152" t="s">
        <v>109</v>
      </c>
      <c r="AK27" s="153">
        <f>DIRECCIONALIDAD!J44/100</f>
        <v>0.93227665706051877</v>
      </c>
      <c r="AL27" s="152"/>
      <c r="AM27" s="152"/>
      <c r="AN27" s="152" t="s">
        <v>110</v>
      </c>
      <c r="AO27" s="155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9" t="s">
        <v>104</v>
      </c>
      <c r="U28" s="239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160.5</v>
      </c>
      <c r="C29" s="149">
        <f t="shared" ref="C29:K29" si="27">C13+C17+C21+C25</f>
        <v>166</v>
      </c>
      <c r="D29" s="149">
        <f t="shared" si="27"/>
        <v>193</v>
      </c>
      <c r="E29" s="149">
        <f t="shared" si="27"/>
        <v>175</v>
      </c>
      <c r="F29" s="149">
        <f t="shared" si="27"/>
        <v>191.5</v>
      </c>
      <c r="G29" s="149">
        <f t="shared" si="27"/>
        <v>202.5</v>
      </c>
      <c r="H29" s="149">
        <f t="shared" si="27"/>
        <v>192</v>
      </c>
      <c r="I29" s="149">
        <f t="shared" si="27"/>
        <v>209.5</v>
      </c>
      <c r="J29" s="149">
        <f t="shared" si="27"/>
        <v>177.5</v>
      </c>
      <c r="K29" s="149">
        <f t="shared" si="27"/>
        <v>182.5</v>
      </c>
      <c r="L29" s="150"/>
      <c r="M29" s="149">
        <f>M13+M17+M21+M25</f>
        <v>173.5</v>
      </c>
      <c r="N29" s="149">
        <f t="shared" ref="N29:AB29" si="28">N13+N17+N21+N25</f>
        <v>191</v>
      </c>
      <c r="O29" s="149">
        <f t="shared" si="28"/>
        <v>212</v>
      </c>
      <c r="P29" s="149">
        <f t="shared" si="28"/>
        <v>221.5</v>
      </c>
      <c r="Q29" s="149">
        <f t="shared" si="28"/>
        <v>238</v>
      </c>
      <c r="R29" s="149">
        <f t="shared" si="28"/>
        <v>245</v>
      </c>
      <c r="S29" s="149">
        <f t="shared" si="28"/>
        <v>301</v>
      </c>
      <c r="T29" s="149">
        <f t="shared" si="28"/>
        <v>223.5</v>
      </c>
      <c r="U29" s="149">
        <f t="shared" si="28"/>
        <v>227</v>
      </c>
      <c r="V29" s="149">
        <f t="shared" si="28"/>
        <v>216</v>
      </c>
      <c r="W29" s="149">
        <f t="shared" si="28"/>
        <v>191</v>
      </c>
      <c r="X29" s="149">
        <f t="shared" si="28"/>
        <v>239</v>
      </c>
      <c r="Y29" s="149">
        <f t="shared" si="28"/>
        <v>218.5</v>
      </c>
      <c r="Z29" s="149">
        <f t="shared" si="28"/>
        <v>233</v>
      </c>
      <c r="AA29" s="149">
        <f t="shared" si="28"/>
        <v>228.5</v>
      </c>
      <c r="AB29" s="149">
        <f t="shared" si="28"/>
        <v>191</v>
      </c>
      <c r="AC29" s="150"/>
      <c r="AD29" s="149">
        <f>AD13+AD17+AD21+AD25</f>
        <v>241.5</v>
      </c>
      <c r="AE29" s="149">
        <f t="shared" ref="AE29:AO29" si="29">AE13+AE17+AE21+AE25</f>
        <v>281.5</v>
      </c>
      <c r="AF29" s="149">
        <f t="shared" si="29"/>
        <v>270.5</v>
      </c>
      <c r="AG29" s="149">
        <f t="shared" si="29"/>
        <v>256</v>
      </c>
      <c r="AH29" s="149">
        <f t="shared" si="29"/>
        <v>0</v>
      </c>
      <c r="AI29" s="149">
        <f t="shared" si="29"/>
        <v>0</v>
      </c>
      <c r="AJ29" s="149">
        <f t="shared" si="29"/>
        <v>0</v>
      </c>
      <c r="AK29" s="149">
        <f t="shared" si="29"/>
        <v>0</v>
      </c>
      <c r="AL29" s="149">
        <f t="shared" si="29"/>
        <v>0</v>
      </c>
      <c r="AM29" s="149">
        <f t="shared" si="29"/>
        <v>0</v>
      </c>
      <c r="AN29" s="149">
        <f t="shared" si="29"/>
        <v>0</v>
      </c>
      <c r="AO29" s="149">
        <f t="shared" si="29"/>
        <v>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694.5</v>
      </c>
      <c r="F30" s="149">
        <f t="shared" ref="F30:K30" si="30">C29+D29+E29+F29</f>
        <v>725.5</v>
      </c>
      <c r="G30" s="149">
        <f t="shared" si="30"/>
        <v>762</v>
      </c>
      <c r="H30" s="149">
        <f t="shared" si="30"/>
        <v>761</v>
      </c>
      <c r="I30" s="149">
        <f t="shared" si="30"/>
        <v>795.5</v>
      </c>
      <c r="J30" s="149">
        <f t="shared" si="30"/>
        <v>781.5</v>
      </c>
      <c r="K30" s="149">
        <f t="shared" si="30"/>
        <v>761.5</v>
      </c>
      <c r="L30" s="150"/>
      <c r="M30" s="149"/>
      <c r="N30" s="149"/>
      <c r="O30" s="149"/>
      <c r="P30" s="149">
        <f>M29+N29+O29+P29</f>
        <v>798</v>
      </c>
      <c r="Q30" s="149">
        <f t="shared" ref="Q30:AB30" si="31">N29+O29+P29+Q29</f>
        <v>862.5</v>
      </c>
      <c r="R30" s="149">
        <f t="shared" si="31"/>
        <v>916.5</v>
      </c>
      <c r="S30" s="149">
        <f t="shared" si="31"/>
        <v>1005.5</v>
      </c>
      <c r="T30" s="149">
        <f t="shared" si="31"/>
        <v>1007.5</v>
      </c>
      <c r="U30" s="149">
        <f t="shared" si="31"/>
        <v>996.5</v>
      </c>
      <c r="V30" s="149">
        <f t="shared" si="31"/>
        <v>967.5</v>
      </c>
      <c r="W30" s="149">
        <f t="shared" si="31"/>
        <v>857.5</v>
      </c>
      <c r="X30" s="149">
        <f t="shared" si="31"/>
        <v>873</v>
      </c>
      <c r="Y30" s="149">
        <f t="shared" si="31"/>
        <v>864.5</v>
      </c>
      <c r="Z30" s="149">
        <f t="shared" si="31"/>
        <v>881.5</v>
      </c>
      <c r="AA30" s="149">
        <f t="shared" si="31"/>
        <v>919</v>
      </c>
      <c r="AB30" s="149">
        <f t="shared" si="31"/>
        <v>871</v>
      </c>
      <c r="AC30" s="150"/>
      <c r="AD30" s="149"/>
      <c r="AE30" s="149"/>
      <c r="AF30" s="149"/>
      <c r="AG30" s="149">
        <f>AD29+AE29+AF29+AG29</f>
        <v>1049.5</v>
      </c>
      <c r="AH30" s="149">
        <f t="shared" ref="AH30:AO30" si="32">AE29+AF29+AG29+AH29</f>
        <v>808</v>
      </c>
      <c r="AI30" s="149">
        <f t="shared" si="32"/>
        <v>526.5</v>
      </c>
      <c r="AJ30" s="149">
        <f t="shared" si="32"/>
        <v>256</v>
      </c>
      <c r="AK30" s="149">
        <f t="shared" si="32"/>
        <v>0</v>
      </c>
      <c r="AL30" s="149">
        <f t="shared" si="32"/>
        <v>0</v>
      </c>
      <c r="AM30" s="149">
        <f t="shared" si="32"/>
        <v>0</v>
      </c>
      <c r="AN30" s="149">
        <f t="shared" si="32"/>
        <v>0</v>
      </c>
      <c r="AO30" s="149">
        <f t="shared" si="32"/>
        <v>0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0"/>
      <c r="R32" s="240"/>
      <c r="S32" s="240"/>
      <c r="T32" s="240"/>
      <c r="U32" s="240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ASIS-CENTRAL</cp:lastModifiedBy>
  <cp:lastPrinted>2009-04-23T22:06:35Z</cp:lastPrinted>
  <dcterms:created xsi:type="dcterms:W3CDTF">1998-04-02T13:38:56Z</dcterms:created>
  <dcterms:modified xsi:type="dcterms:W3CDTF">2020-11-04T16:24:39Z</dcterms:modified>
</cp:coreProperties>
</file>